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Z:\My Documents\RIZNICA\Proračun 2025-2027\Upravno vijeće\"/>
    </mc:Choice>
  </mc:AlternateContent>
  <bookViews>
    <workbookView xWindow="0" yWindow="0" windowWidth="28800" windowHeight="11700" tabRatio="801"/>
  </bookViews>
  <sheets>
    <sheet name="SAŽETAK" sheetId="1" r:id="rId1"/>
    <sheet name=" Račun prihoda i rashoda-ekonom" sheetId="3" r:id="rId2"/>
    <sheet name=" Račun prihoda i rashoda-izvori" sheetId="9" r:id="rId3"/>
    <sheet name=" Račun rashoda-funkcija" sheetId="10" r:id="rId4"/>
    <sheet name="POSEBNI DIO" sheetId="7" r:id="rId5"/>
  </sheets>
  <definedNames>
    <definedName name="_xlnm.Print_Area" localSheetId="1">' Račun prihoda i rashoda-ekonom'!$A$1:$H$34</definedName>
    <definedName name="_xlnm.Print_Area" localSheetId="2">' Račun prihoda i rashoda-izvori'!$A$1:$F$26</definedName>
    <definedName name="_xlnm.Print_Area" localSheetId="3">' Račun rashoda-funkcija'!$A$1:$F$10</definedName>
    <definedName name="_xlnm.Print_Area" localSheetId="4">'POSEBNI DIO'!$A$2:$G$15</definedName>
    <definedName name="_xlnm.Print_Area" localSheetId="0">SAŽETAK!$A$1:$J$29</definedName>
    <definedName name="_xlnm.Print_Titles" localSheetId="4">'POSEBNI DIO'!$4:$4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" i="1" l="1"/>
  <c r="E64" i="7" l="1"/>
  <c r="D9" i="10"/>
  <c r="H19" i="3" l="1"/>
  <c r="G19" i="3"/>
  <c r="F19" i="3"/>
  <c r="D19" i="3"/>
  <c r="G27" i="1" l="1"/>
  <c r="E23" i="7" l="1"/>
  <c r="E27" i="7"/>
  <c r="E28" i="7"/>
  <c r="E67" i="7"/>
  <c r="E69" i="7"/>
  <c r="E73" i="7"/>
  <c r="E70" i="7"/>
  <c r="D75" i="7"/>
  <c r="D89" i="7"/>
  <c r="D90" i="7"/>
  <c r="D91" i="7"/>
  <c r="D94" i="7"/>
  <c r="D96" i="7"/>
  <c r="D97" i="7"/>
  <c r="D100" i="7"/>
  <c r="D21" i="7"/>
  <c r="C58" i="7" l="1"/>
  <c r="C64" i="7"/>
  <c r="C34" i="7"/>
  <c r="D7" i="9" l="1"/>
  <c r="E29" i="3" l="1"/>
  <c r="F29" i="3"/>
  <c r="G29" i="3"/>
  <c r="H29" i="3"/>
  <c r="D23" i="9" l="1"/>
  <c r="E23" i="9"/>
  <c r="F23" i="9"/>
  <c r="D36" i="3" l="1"/>
  <c r="G26" i="1" l="1"/>
  <c r="H26" i="1"/>
  <c r="I26" i="1"/>
  <c r="F26" i="1"/>
  <c r="G23" i="1" l="1"/>
  <c r="F23" i="1"/>
  <c r="I14" i="1"/>
  <c r="J14" i="1"/>
  <c r="H14" i="1"/>
  <c r="G14" i="1"/>
  <c r="F14" i="1"/>
  <c r="G11" i="1"/>
  <c r="H11" i="1"/>
  <c r="I11" i="1"/>
  <c r="J11" i="1"/>
  <c r="F11" i="1"/>
  <c r="G15" i="1" l="1"/>
  <c r="F15" i="1"/>
  <c r="F27" i="1" s="1"/>
  <c r="J15" i="1"/>
  <c r="I15" i="1"/>
  <c r="H15" i="1"/>
  <c r="H27" i="1" s="1"/>
  <c r="C23" i="9"/>
  <c r="B23" i="9"/>
  <c r="F28" i="9"/>
  <c r="F25" i="9" s="1"/>
  <c r="E28" i="9"/>
  <c r="E25" i="9" s="1"/>
  <c r="D28" i="9"/>
  <c r="D25" i="9" s="1"/>
  <c r="C28" i="9"/>
  <c r="C25" i="9" s="1"/>
  <c r="B28" i="9"/>
  <c r="B25" i="9" s="1"/>
  <c r="C20" i="9"/>
  <c r="D20" i="9"/>
  <c r="E20" i="9"/>
  <c r="F20" i="9"/>
  <c r="B20" i="9"/>
  <c r="C15" i="9"/>
  <c r="C12" i="9" s="1"/>
  <c r="D15" i="9"/>
  <c r="D12" i="9" s="1"/>
  <c r="E15" i="9"/>
  <c r="E12" i="9" s="1"/>
  <c r="F15" i="9"/>
  <c r="F12" i="9" s="1"/>
  <c r="B15" i="9"/>
  <c r="B12" i="9" s="1"/>
  <c r="C7" i="9"/>
  <c r="B7" i="9"/>
  <c r="C10" i="9"/>
  <c r="B10" i="9"/>
  <c r="E10" i="9"/>
  <c r="F10" i="9"/>
  <c r="D10" i="9"/>
  <c r="E7" i="9"/>
  <c r="F7" i="9"/>
  <c r="F12" i="3"/>
  <c r="G12" i="3"/>
  <c r="H12" i="3"/>
  <c r="F17" i="3"/>
  <c r="G17" i="3"/>
  <c r="H17" i="3"/>
  <c r="D12" i="3"/>
  <c r="D17" i="3"/>
  <c r="B19" i="9" l="1"/>
  <c r="F19" i="9"/>
  <c r="E19" i="9"/>
  <c r="C19" i="9"/>
  <c r="B6" i="9"/>
  <c r="H11" i="3"/>
  <c r="H10" i="3" s="1"/>
  <c r="G11" i="3"/>
  <c r="G10" i="3" s="1"/>
  <c r="F6" i="9"/>
  <c r="E6" i="9"/>
  <c r="C6" i="9"/>
  <c r="F11" i="3"/>
  <c r="F10" i="3" s="1"/>
  <c r="D19" i="9"/>
  <c r="D6" i="9"/>
  <c r="E12" i="3"/>
  <c r="E17" i="3"/>
  <c r="E19" i="3"/>
  <c r="D11" i="3"/>
  <c r="D10" i="3" s="1"/>
  <c r="F46" i="3"/>
  <c r="G46" i="3"/>
  <c r="H46" i="3"/>
  <c r="E46" i="3"/>
  <c r="H52" i="3"/>
  <c r="G52" i="3"/>
  <c r="F52" i="3"/>
  <c r="E52" i="3"/>
  <c r="H50" i="3"/>
  <c r="G50" i="3"/>
  <c r="F50" i="3"/>
  <c r="E50" i="3"/>
  <c r="H44" i="3"/>
  <c r="G44" i="3"/>
  <c r="F44" i="3"/>
  <c r="E44" i="3"/>
  <c r="H36" i="3"/>
  <c r="G36" i="3"/>
  <c r="F36" i="3"/>
  <c r="E36" i="3"/>
  <c r="D52" i="3"/>
  <c r="D50" i="3"/>
  <c r="D46" i="3"/>
  <c r="D44" i="3"/>
  <c r="D29" i="3"/>
  <c r="D49" i="3" l="1"/>
  <c r="D28" i="3"/>
  <c r="E11" i="3"/>
  <c r="E10" i="3" s="1"/>
  <c r="E49" i="3"/>
  <c r="G49" i="3"/>
  <c r="H49" i="3"/>
  <c r="F49" i="3"/>
  <c r="H28" i="3"/>
  <c r="E28" i="3"/>
  <c r="F28" i="3"/>
  <c r="G28" i="3"/>
  <c r="D27" i="3"/>
  <c r="H27" i="3" l="1"/>
  <c r="E27" i="3"/>
  <c r="G27" i="3"/>
  <c r="F27" i="3"/>
  <c r="F8" i="10" l="1"/>
  <c r="F7" i="10" s="1"/>
  <c r="F6" i="10" s="1"/>
  <c r="E8" i="10"/>
  <c r="E7" i="10" s="1"/>
  <c r="E6" i="10" s="1"/>
  <c r="D8" i="10"/>
  <c r="D7" i="10" s="1"/>
  <c r="D6" i="10" s="1"/>
  <c r="C8" i="10"/>
  <c r="C7" i="10" s="1"/>
  <c r="C6" i="10" s="1"/>
  <c r="B8" i="10"/>
  <c r="B7" i="10" s="1"/>
  <c r="B6" i="10" s="1"/>
  <c r="G43" i="7" l="1"/>
  <c r="G42" i="7" s="1"/>
  <c r="F43" i="7"/>
  <c r="F42" i="7" s="1"/>
  <c r="G73" i="7"/>
  <c r="F73" i="7"/>
  <c r="G70" i="7"/>
  <c r="F70" i="7"/>
  <c r="F69" i="7" s="1"/>
  <c r="F67" i="7" s="1"/>
  <c r="G100" i="7"/>
  <c r="F100" i="7"/>
  <c r="G97" i="7"/>
  <c r="F97" i="7"/>
  <c r="G94" i="7"/>
  <c r="F94" i="7"/>
  <c r="G91" i="7"/>
  <c r="F91" i="7"/>
  <c r="F28" i="7"/>
  <c r="F27" i="7" s="1"/>
  <c r="E100" i="7"/>
  <c r="E97" i="7"/>
  <c r="E96" i="7" s="1"/>
  <c r="E94" i="7"/>
  <c r="E91" i="7"/>
  <c r="G50" i="7"/>
  <c r="G49" i="7" s="1"/>
  <c r="F50" i="7"/>
  <c r="F49" i="7" s="1"/>
  <c r="E50" i="7"/>
  <c r="E49" i="7" s="1"/>
  <c r="E18" i="7"/>
  <c r="E17" i="7" s="1"/>
  <c r="G62" i="7"/>
  <c r="G61" i="7" s="1"/>
  <c r="F62" i="7"/>
  <c r="F61" i="7" s="1"/>
  <c r="E62" i="7"/>
  <c r="D62" i="7"/>
  <c r="G65" i="7"/>
  <c r="F65" i="7"/>
  <c r="E65" i="7"/>
  <c r="E61" i="7" s="1"/>
  <c r="D65" i="7"/>
  <c r="G84" i="7"/>
  <c r="G83" i="7" s="1"/>
  <c r="F84" i="7"/>
  <c r="F83" i="7" s="1"/>
  <c r="E84" i="7"/>
  <c r="E83" i="7" s="1"/>
  <c r="D84" i="7"/>
  <c r="D83" i="7" s="1"/>
  <c r="G87" i="7"/>
  <c r="F87" i="7"/>
  <c r="E87" i="7"/>
  <c r="D87" i="7"/>
  <c r="G81" i="7"/>
  <c r="F81" i="7"/>
  <c r="E81" i="7"/>
  <c r="D81" i="7"/>
  <c r="G78" i="7"/>
  <c r="F78" i="7"/>
  <c r="E78" i="7"/>
  <c r="D78" i="7"/>
  <c r="G59" i="7"/>
  <c r="G55" i="7" s="1"/>
  <c r="F59" i="7"/>
  <c r="F55" i="7" s="1"/>
  <c r="E59" i="7"/>
  <c r="D59" i="7"/>
  <c r="G56" i="7"/>
  <c r="F56" i="7"/>
  <c r="E56" i="7"/>
  <c r="D56" i="7"/>
  <c r="D55" i="7" s="1"/>
  <c r="D50" i="7"/>
  <c r="D49" i="7" s="1"/>
  <c r="G46" i="7"/>
  <c r="G45" i="7" s="1"/>
  <c r="G41" i="7" s="1"/>
  <c r="F46" i="7"/>
  <c r="F45" i="7" s="1"/>
  <c r="E46" i="7"/>
  <c r="E45" i="7" s="1"/>
  <c r="D46" i="7"/>
  <c r="D45" i="7" s="1"/>
  <c r="G35" i="7"/>
  <c r="G34" i="7" s="1"/>
  <c r="G36" i="7"/>
  <c r="F36" i="7"/>
  <c r="E36" i="7"/>
  <c r="D36" i="7"/>
  <c r="G38" i="7"/>
  <c r="F38" i="7"/>
  <c r="E38" i="7"/>
  <c r="E35" i="7" s="1"/>
  <c r="E34" i="7" s="1"/>
  <c r="D38" i="7"/>
  <c r="G32" i="7"/>
  <c r="G31" i="7" s="1"/>
  <c r="G30" i="7" s="1"/>
  <c r="F32" i="7"/>
  <c r="F31" i="7" s="1"/>
  <c r="F30" i="7" s="1"/>
  <c r="E32" i="7"/>
  <c r="E31" i="7" s="1"/>
  <c r="E30" i="7" s="1"/>
  <c r="D32" i="7"/>
  <c r="D31" i="7" s="1"/>
  <c r="D24" i="7"/>
  <c r="D23" i="7" s="1"/>
  <c r="G25" i="7"/>
  <c r="G24" i="7" s="1"/>
  <c r="G23" i="7" s="1"/>
  <c r="F25" i="7"/>
  <c r="F24" i="7" s="1"/>
  <c r="E25" i="7"/>
  <c r="E24" i="7" s="1"/>
  <c r="D25" i="7"/>
  <c r="G21" i="7"/>
  <c r="G20" i="7" s="1"/>
  <c r="F21" i="7"/>
  <c r="F20" i="7" s="1"/>
  <c r="E21" i="7"/>
  <c r="E20" i="7" s="1"/>
  <c r="D20" i="7"/>
  <c r="G18" i="7"/>
  <c r="G17" i="7" s="1"/>
  <c r="F18" i="7"/>
  <c r="F17" i="7" s="1"/>
  <c r="D18" i="7"/>
  <c r="D17" i="7" s="1"/>
  <c r="G10" i="7"/>
  <c r="F10" i="7"/>
  <c r="E10" i="7"/>
  <c r="D10" i="7"/>
  <c r="D9" i="7" s="1"/>
  <c r="G15" i="7"/>
  <c r="F15" i="7"/>
  <c r="E15" i="7"/>
  <c r="D15" i="7"/>
  <c r="C10" i="7"/>
  <c r="C15" i="7"/>
  <c r="C36" i="7"/>
  <c r="C38" i="7"/>
  <c r="C32" i="7"/>
  <c r="C31" i="7" s="1"/>
  <c r="C30" i="7" s="1"/>
  <c r="C25" i="7"/>
  <c r="C24" i="7" s="1"/>
  <c r="C23" i="7" s="1"/>
  <c r="C56" i="7"/>
  <c r="C59" i="7"/>
  <c r="C78" i="7"/>
  <c r="C81" i="7"/>
  <c r="C46" i="7"/>
  <c r="C45" i="7" s="1"/>
  <c r="C18" i="7"/>
  <c r="C17" i="7" s="1"/>
  <c r="C21" i="7"/>
  <c r="C20" i="7" s="1"/>
  <c r="C50" i="7"/>
  <c r="C49" i="7" s="1"/>
  <c r="C87" i="7"/>
  <c r="C84" i="7"/>
  <c r="C83" i="7" s="1"/>
  <c r="C62" i="7"/>
  <c r="C65" i="7"/>
  <c r="F90" i="7" l="1"/>
  <c r="G69" i="7"/>
  <c r="G67" i="7" s="1"/>
  <c r="E41" i="7"/>
  <c r="F41" i="7"/>
  <c r="E90" i="7"/>
  <c r="E89" i="7" s="1"/>
  <c r="D35" i="7"/>
  <c r="D34" i="7" s="1"/>
  <c r="F54" i="7"/>
  <c r="F53" i="7" s="1"/>
  <c r="G54" i="7"/>
  <c r="G53" i="7" s="1"/>
  <c r="F23" i="7"/>
  <c r="C41" i="7"/>
  <c r="D61" i="7"/>
  <c r="D54" i="7" s="1"/>
  <c r="D53" i="7" s="1"/>
  <c r="F96" i="7"/>
  <c r="F89" i="7" s="1"/>
  <c r="G96" i="7"/>
  <c r="D41" i="7"/>
  <c r="D77" i="7"/>
  <c r="D76" i="7" s="1"/>
  <c r="C35" i="7"/>
  <c r="C9" i="7"/>
  <c r="C8" i="7" s="1"/>
  <c r="C61" i="7"/>
  <c r="G90" i="7"/>
  <c r="F77" i="7"/>
  <c r="F76" i="7" s="1"/>
  <c r="G77" i="7"/>
  <c r="G76" i="7" s="1"/>
  <c r="F35" i="7"/>
  <c r="F34" i="7" s="1"/>
  <c r="G9" i="7"/>
  <c r="G8" i="7" s="1"/>
  <c r="G7" i="7" s="1"/>
  <c r="F9" i="7"/>
  <c r="F8" i="7" s="1"/>
  <c r="E77" i="7"/>
  <c r="E76" i="7" s="1"/>
  <c r="E75" i="7" s="1"/>
  <c r="E55" i="7"/>
  <c r="E54" i="7" s="1"/>
  <c r="E53" i="7" s="1"/>
  <c r="E9" i="7"/>
  <c r="E8" i="7" s="1"/>
  <c r="E7" i="7" s="1"/>
  <c r="D30" i="7"/>
  <c r="C77" i="7"/>
  <c r="C76" i="7" s="1"/>
  <c r="C75" i="7" s="1"/>
  <c r="D8" i="7"/>
  <c r="C55" i="7"/>
  <c r="F75" i="7" l="1"/>
  <c r="G89" i="7"/>
  <c r="G75" i="7" s="1"/>
  <c r="G6" i="7" s="1"/>
  <c r="C54" i="7"/>
  <c r="C53" i="7" s="1"/>
  <c r="C7" i="7"/>
  <c r="C6" i="7" s="1"/>
  <c r="F7" i="7"/>
  <c r="F6" i="7" s="1"/>
  <c r="E6" i="7"/>
  <c r="D7" i="7"/>
  <c r="D6" i="7" s="1"/>
</calcChain>
</file>

<file path=xl/sharedStrings.xml><?xml version="1.0" encoding="utf-8"?>
<sst xmlns="http://schemas.openxmlformats.org/spreadsheetml/2006/main" count="243" uniqueCount="94">
  <si>
    <t>PRIHODI UKUPNO</t>
  </si>
  <si>
    <t>RASHODI UKUPNO</t>
  </si>
  <si>
    <t>RAZLIKA - VIŠAK / MANJAK</t>
  </si>
  <si>
    <t>NETO FINANCIRANJE</t>
  </si>
  <si>
    <t>VIŠAK / MANJAK + NETO FINANCIRANJE</t>
  </si>
  <si>
    <t xml:space="preserve">A. RAČUN PRIHODA I RASHODA </t>
  </si>
  <si>
    <t>Prihodi poslovanja</t>
  </si>
  <si>
    <t>Rashodi poslovanja</t>
  </si>
  <si>
    <t>Rashodi za zaposlene</t>
  </si>
  <si>
    <t>Rashodi za nabavu nefinancijske imovine</t>
  </si>
  <si>
    <t>Rashodi za nabavu neproizvedene dugotrajne imovine</t>
  </si>
  <si>
    <t>BROJČANA OZNAKA I NAZIV</t>
  </si>
  <si>
    <t>04 Ekonomski poslovi</t>
  </si>
  <si>
    <t>II. POSEBNI DIO</t>
  </si>
  <si>
    <t>I. OPĆI DIO</t>
  </si>
  <si>
    <t>Materijalni rashodi</t>
  </si>
  <si>
    <t>Pomoći iz inozemstva i od subjekata unutar općeg proračuna</t>
  </si>
  <si>
    <t>PRIJENOS SREDSTAVA IZ PRETHODNE GODINE</t>
  </si>
  <si>
    <t xml:space="preserve"> Prihodi od prodaje proizvoda i robe te pruženih usluga i prihodi od donacija</t>
  </si>
  <si>
    <t>1 Opći prihodi i primici</t>
  </si>
  <si>
    <t>11 Opći prihodi i primici</t>
  </si>
  <si>
    <t>12 Sredstva učešća za pomoći</t>
  </si>
  <si>
    <t>3 Vlastiti prihodi</t>
  </si>
  <si>
    <t>31 Vlastiti prihodi</t>
  </si>
  <si>
    <t>A. SAŽETAK RAČUNA PRIHODA I RASHODA</t>
  </si>
  <si>
    <t>B. SAŽETAK RAČUNA FINANCIRANJA</t>
  </si>
  <si>
    <t>6 PRIHODI POSLOVANJA</t>
  </si>
  <si>
    <t>7 PRIHODI OD PRODAJE NEFINANCIJSKE IMOVINE</t>
  </si>
  <si>
    <t>3 RASHODI  POSLOVANJA</t>
  </si>
  <si>
    <t>4 RASHODI ZA NABAVU NEFINANCIJSKE IMOVINE</t>
  </si>
  <si>
    <t>8 PRIMICI OD FINANCIJSKE IMOVINE I ZADUŽIVANJA</t>
  </si>
  <si>
    <t>5 IZDACI ZA FINANCIJSKU IMOVINU I OTPLATE ZAJMOVA</t>
  </si>
  <si>
    <t>RAZLIKA PRIMITAKA I IZDATAKA</t>
  </si>
  <si>
    <t>PRIJENOS SREDSTAVA U SLJEDEĆE RAZDOBLJE</t>
  </si>
  <si>
    <t>PROJEKCIJA 
ZA 2026.</t>
  </si>
  <si>
    <t>A1. PRIHODI I RASHODI PREMA EKONOMSKOJ KLASIFIKACIJI</t>
  </si>
  <si>
    <t>A2. PRIHODI I RASHODI PREMA IZVORIMA FINANCIRANJA</t>
  </si>
  <si>
    <t>UKUPNO PRIHODI</t>
  </si>
  <si>
    <t>UKUPNO RASHODI</t>
  </si>
  <si>
    <t>A3. RASHODI PREMA FUNKCIJSKOJ KLASIFIKACIJI</t>
  </si>
  <si>
    <t>MINISTARSTVO POLJOPRIVREDE</t>
  </si>
  <si>
    <t>Agencija za plaćanja u poljoprivredi, ribarstvu i ruralnom razvoju</t>
  </si>
  <si>
    <t>UPRAVLJANJE POLJOPRIVREDOM, RIBARSTVOM I RURALNIM RAZVOJEM</t>
  </si>
  <si>
    <t>A841001</t>
  </si>
  <si>
    <t>ADMINISTRACIJA I UPRAVLJANJE AGENCIJE ZA PLAĆANJA U POLJOPRIVREDI, RIBARSTVU I RURALNOM RAZVOJU</t>
  </si>
  <si>
    <t>Opći prihodi i primici</t>
  </si>
  <si>
    <t>Financijski rashodi</t>
  </si>
  <si>
    <t>Ostali rashodi</t>
  </si>
  <si>
    <t>Rashodi za nabavu proizvedene dugotrajne imovine</t>
  </si>
  <si>
    <t>Vlastiti prihodi</t>
  </si>
  <si>
    <t>Pomoći EU</t>
  </si>
  <si>
    <t>A841007</t>
  </si>
  <si>
    <t>K650068</t>
  </si>
  <si>
    <t>USPOSTAVA INTEGRIRANOG ADMINISTRATIVNOG KONTROLNOG SUSTAVA- LPIS</t>
  </si>
  <si>
    <t>K841002</t>
  </si>
  <si>
    <t>INFORMATIZACIJA</t>
  </si>
  <si>
    <t>Sredstva učešća za pomoći</t>
  </si>
  <si>
    <t>Europski poljoprivredni fond za ruralni razvoj</t>
  </si>
  <si>
    <t>T841008</t>
  </si>
  <si>
    <t>HRVATSKI ZEMLJIŠNI INFORMACIJSKI SUSTAV - CROLIS</t>
  </si>
  <si>
    <t xml:space="preserve">Ostale pomoći i darovnice </t>
  </si>
  <si>
    <t>RURALNI RAZVOJ</t>
  </si>
  <si>
    <t>A841005</t>
  </si>
  <si>
    <t>TEHNIČKA POMOĆ - PROGRAM RURALNOG RAZVOJA</t>
  </si>
  <si>
    <t>RIBARSTVO</t>
  </si>
  <si>
    <t>A841006</t>
  </si>
  <si>
    <t>TEHNIČKA POMOĆ - OPERATIVNI PROGRAM ZA POMORSTVO I RIBARSTVO</t>
  </si>
  <si>
    <t>A841011</t>
  </si>
  <si>
    <t>TEHNIČKA POMOĆ - SP -ZPP 2023.-2027.</t>
  </si>
  <si>
    <t>A841010</t>
  </si>
  <si>
    <t>TEHNIČKA POMOĆ - PROGRAM ZA RIBARSTVO I AKVAKULTURU RG ZA 2021. -2027.</t>
  </si>
  <si>
    <t>Europski fond za pomorstvo i ribarstvo (EFPR)</t>
  </si>
  <si>
    <t>Europski poljoprivredni fond za ruralni razvoj (EPFRR)</t>
  </si>
  <si>
    <t xml:space="preserve">ORGANIZACIJA MEĐUNARODNIH DOGAĐANJA </t>
  </si>
  <si>
    <t>UKUPNI RASHODI</t>
  </si>
  <si>
    <t>042 Poljoprivreda, šumarstvo, ribarstvo i lov</t>
  </si>
  <si>
    <t>0421 Poljoprivreda</t>
  </si>
  <si>
    <t>0423 Ribarstvo i lov</t>
  </si>
  <si>
    <t>5 Pomoći</t>
  </si>
  <si>
    <t>51 Pomoći EU</t>
  </si>
  <si>
    <t>52 Ostale pomoći i darovnice</t>
  </si>
  <si>
    <t>56 Fondovi EU</t>
  </si>
  <si>
    <t>Ostale pomoći</t>
  </si>
  <si>
    <t>Europski fond za pomorstvo i ribarstvo</t>
  </si>
  <si>
    <t>Prihodi iz nadležnog proračuna i od HZZO-a temeljem ugovornih obveza</t>
  </si>
  <si>
    <t>Ostale pomoći i darovnice</t>
  </si>
  <si>
    <t>Rashodi za nabavu neproizvedene dugotr.imovine</t>
  </si>
  <si>
    <t>564 Europski fond za pomorstvo i ribarstvo (EFPR)</t>
  </si>
  <si>
    <t>565 Europski poljoprivredni fond za ruralni razvoj</t>
  </si>
  <si>
    <t>FINANCIJSKI PLAN PRORAČUNSKOG KORISNIKA DRŽAVNOG PRORAČUNA
ZA 2025. I PROJEKCIJE ZA 2026. I 2027. GODINU</t>
  </si>
  <si>
    <t>IZVRŠENJE
2023.</t>
  </si>
  <si>
    <t>PLAN 
ZA 2025.</t>
  </si>
  <si>
    <t>PROJEKCIJA 
ZA 2027.</t>
  </si>
  <si>
    <t>TEKUĆI PLAN
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</si>
</sst>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4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"/>
      <family val="2"/>
      <charset val="238"/>
    </font>
    <font>
      <sz val="12"/>
      <color indexed="8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8"/>
      <color indexed="8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i/>
      <sz val="10"/>
      <color indexed="8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i/>
      <sz val="10"/>
      <color indexed="8"/>
      <name val="Arial"/>
      <family val="2"/>
      <charset val="238"/>
    </font>
    <font>
      <b/>
      <i/>
      <sz val="1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21">
    <xf numFmtId="0" fontId="0" fillId="0" borderId="0" xfId="0"/>
    <xf numFmtId="0" fontId="2" fillId="0" borderId="0" xfId="0" applyNumberFormat="1" applyFont="1" applyFill="1" applyBorder="1" applyAlignment="1" applyProtection="1">
      <alignment horizontal="left" wrapText="1"/>
    </xf>
    <xf numFmtId="0" fontId="4" fillId="0" borderId="0" xfId="0" applyNumberFormat="1" applyFont="1" applyFill="1" applyBorder="1" applyAlignment="1" applyProtection="1">
      <alignment wrapText="1"/>
    </xf>
    <xf numFmtId="0" fontId="3" fillId="0" borderId="0" xfId="0" applyNumberFormat="1" applyFont="1" applyFill="1" applyBorder="1" applyAlignment="1" applyProtection="1"/>
    <xf numFmtId="0" fontId="6" fillId="2" borderId="3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vertical="center" wrapText="1"/>
    </xf>
    <xf numFmtId="0" fontId="2" fillId="0" borderId="5" xfId="0" applyNumberFormat="1" applyFont="1" applyFill="1" applyBorder="1" applyAlignment="1" applyProtection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3" fontId="3" fillId="2" borderId="3" xfId="0" applyNumberFormat="1" applyFont="1" applyFill="1" applyBorder="1" applyAlignment="1">
      <alignment horizontal="right"/>
    </xf>
    <xf numFmtId="3" fontId="3" fillId="2" borderId="3" xfId="0" applyNumberFormat="1" applyFont="1" applyFill="1" applyBorder="1" applyAlignment="1" applyProtection="1">
      <alignment horizontal="right" wrapText="1"/>
    </xf>
    <xf numFmtId="0" fontId="11" fillId="2" borderId="3" xfId="0" applyNumberFormat="1" applyFont="1" applyFill="1" applyBorder="1" applyAlignment="1" applyProtection="1">
      <alignment horizontal="left" vertical="center" wrapText="1"/>
    </xf>
    <xf numFmtId="0" fontId="9" fillId="2" borderId="3" xfId="0" quotePrefix="1" applyFont="1" applyFill="1" applyBorder="1" applyAlignment="1">
      <alignment horizontal="left" vertical="center"/>
    </xf>
    <xf numFmtId="0" fontId="10" fillId="2" borderId="3" xfId="0" quotePrefix="1" applyFont="1" applyFill="1" applyBorder="1" applyAlignment="1">
      <alignment horizontal="left" vertical="center"/>
    </xf>
    <xf numFmtId="0" fontId="11" fillId="2" borderId="3" xfId="0" applyFont="1" applyFill="1" applyBorder="1" applyAlignment="1">
      <alignment horizontal="left" vertical="center"/>
    </xf>
    <xf numFmtId="0" fontId="11" fillId="2" borderId="3" xfId="0" applyNumberFormat="1" applyFont="1" applyFill="1" applyBorder="1" applyAlignment="1" applyProtection="1">
      <alignment horizontal="left" vertical="center"/>
    </xf>
    <xf numFmtId="0" fontId="9" fillId="2" borderId="3" xfId="0" applyNumberFormat="1" applyFont="1" applyFill="1" applyBorder="1" applyAlignment="1" applyProtection="1">
      <alignment horizontal="left" vertical="center" wrapText="1"/>
    </xf>
    <xf numFmtId="0" fontId="10" fillId="2" borderId="3" xfId="0" quotePrefix="1" applyFont="1" applyFill="1" applyBorder="1" applyAlignment="1">
      <alignment horizontal="left" vertical="center" wrapText="1"/>
    </xf>
    <xf numFmtId="0" fontId="7" fillId="0" borderId="0" xfId="0" quotePrefix="1" applyNumberFormat="1" applyFont="1" applyFill="1" applyBorder="1" applyAlignment="1" applyProtection="1">
      <alignment horizontal="left" wrapText="1"/>
    </xf>
    <xf numFmtId="0" fontId="8" fillId="0" borderId="0" xfId="0" applyNumberFormat="1" applyFont="1" applyFill="1" applyBorder="1" applyAlignment="1" applyProtection="1">
      <alignment wrapText="1"/>
    </xf>
    <xf numFmtId="3" fontId="5" fillId="0" borderId="0" xfId="0" applyNumberFormat="1" applyFont="1" applyBorder="1" applyAlignment="1">
      <alignment horizontal="right"/>
    </xf>
    <xf numFmtId="0" fontId="4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/>
    <xf numFmtId="0" fontId="2" fillId="0" borderId="0" xfId="0" applyNumberFormat="1" applyFont="1" applyFill="1" applyBorder="1" applyAlignment="1" applyProtection="1">
      <alignment horizontal="center" vertical="center" wrapText="1"/>
    </xf>
    <xf numFmtId="0" fontId="11" fillId="2" borderId="3" xfId="0" applyNumberFormat="1" applyFont="1" applyFill="1" applyBorder="1" applyAlignment="1" applyProtection="1">
      <alignment vertical="center" wrapText="1"/>
    </xf>
    <xf numFmtId="0" fontId="9" fillId="2" borderId="3" xfId="0" applyNumberFormat="1" applyFont="1" applyFill="1" applyBorder="1" applyAlignment="1" applyProtection="1">
      <alignment vertical="center" wrapText="1"/>
    </xf>
    <xf numFmtId="0" fontId="11" fillId="2" borderId="3" xfId="0" quotePrefix="1" applyFont="1" applyFill="1" applyBorder="1" applyAlignment="1">
      <alignment horizontal="left" vertical="center"/>
    </xf>
    <xf numFmtId="3" fontId="6" fillId="3" borderId="3" xfId="0" applyNumberFormat="1" applyFont="1" applyFill="1" applyBorder="1" applyAlignment="1">
      <alignment horizontal="right"/>
    </xf>
    <xf numFmtId="3" fontId="6" fillId="0" borderId="3" xfId="0" applyNumberFormat="1" applyFont="1" applyFill="1" applyBorder="1" applyAlignment="1">
      <alignment horizontal="right"/>
    </xf>
    <xf numFmtId="3" fontId="6" fillId="0" borderId="3" xfId="0" applyNumberFormat="1" applyFont="1" applyBorder="1" applyAlignment="1">
      <alignment horizontal="right"/>
    </xf>
    <xf numFmtId="3" fontId="6" fillId="3" borderId="3" xfId="0" applyNumberFormat="1" applyFont="1" applyFill="1" applyBorder="1" applyAlignment="1" applyProtection="1">
      <alignment horizontal="right" wrapText="1"/>
    </xf>
    <xf numFmtId="0" fontId="14" fillId="0" borderId="5" xfId="0" applyFont="1" applyBorder="1" applyAlignment="1">
      <alignment horizontal="right" vertical="center"/>
    </xf>
    <xf numFmtId="0" fontId="11" fillId="3" borderId="1" xfId="0" applyFont="1" applyFill="1" applyBorder="1" applyAlignment="1">
      <alignment horizontal="left" vertical="center"/>
    </xf>
    <xf numFmtId="0" fontId="9" fillId="3" borderId="2" xfId="0" applyNumberFormat="1" applyFont="1" applyFill="1" applyBorder="1" applyAlignment="1" applyProtection="1">
      <alignment vertical="center"/>
    </xf>
    <xf numFmtId="0" fontId="3" fillId="2" borderId="4" xfId="0" applyNumberFormat="1" applyFont="1" applyFill="1" applyBorder="1" applyAlignment="1" applyProtection="1">
      <alignment horizontal="left" vertical="center" wrapText="1"/>
    </xf>
    <xf numFmtId="0" fontId="10" fillId="2" borderId="3" xfId="0" quotePrefix="1" applyFont="1" applyFill="1" applyBorder="1" applyAlignment="1">
      <alignment horizontal="left" vertical="center" wrapText="1" indent="1"/>
    </xf>
    <xf numFmtId="0" fontId="10" fillId="2" borderId="3" xfId="0" applyFont="1" applyFill="1" applyBorder="1" applyAlignment="1">
      <alignment horizontal="left" vertical="center" indent="1"/>
    </xf>
    <xf numFmtId="0" fontId="10" fillId="2" borderId="3" xfId="0" applyNumberFormat="1" applyFont="1" applyFill="1" applyBorder="1" applyAlignment="1" applyProtection="1">
      <alignment horizontal="left" vertical="center" wrapText="1" indent="1"/>
    </xf>
    <xf numFmtId="0" fontId="13" fillId="0" borderId="0" xfId="0" applyFont="1" applyAlignment="1">
      <alignment wrapText="1"/>
    </xf>
    <xf numFmtId="0" fontId="12" fillId="0" borderId="0" xfId="0" applyNumberFormat="1" applyFont="1" applyFill="1" applyBorder="1" applyAlignment="1" applyProtection="1">
      <alignment vertical="center" wrapText="1"/>
    </xf>
    <xf numFmtId="0" fontId="13" fillId="0" borderId="0" xfId="0" applyFont="1" applyAlignment="1">
      <alignment vertical="center" wrapText="1"/>
    </xf>
    <xf numFmtId="0" fontId="5" fillId="0" borderId="0" xfId="0" applyNumberFormat="1" applyFont="1" applyFill="1" applyBorder="1" applyAlignment="1" applyProtection="1">
      <alignment vertical="center" wrapText="1"/>
    </xf>
    <xf numFmtId="0" fontId="6" fillId="2" borderId="4" xfId="0" applyNumberFormat="1" applyFont="1" applyFill="1" applyBorder="1" applyAlignment="1" applyProtection="1">
      <alignment horizontal="left" vertical="center" wrapText="1"/>
    </xf>
    <xf numFmtId="0" fontId="6" fillId="0" borderId="3" xfId="0" quotePrefix="1" applyFont="1" applyBorder="1" applyAlignment="1">
      <alignment horizontal="center" vertical="center" wrapText="1"/>
    </xf>
    <xf numFmtId="0" fontId="9" fillId="3" borderId="3" xfId="0" applyNumberFormat="1" applyFont="1" applyFill="1" applyBorder="1" applyAlignment="1" applyProtection="1">
      <alignment vertical="center"/>
    </xf>
    <xf numFmtId="0" fontId="11" fillId="0" borderId="0" xfId="0" applyNumberFormat="1" applyFont="1" applyFill="1" applyBorder="1" applyAlignment="1" applyProtection="1">
      <alignment vertical="center"/>
    </xf>
    <xf numFmtId="0" fontId="6" fillId="3" borderId="3" xfId="0" quotePrefix="1" applyFont="1" applyFill="1" applyBorder="1" applyAlignment="1">
      <alignment horizontal="center" vertical="center" wrapText="1"/>
    </xf>
    <xf numFmtId="0" fontId="6" fillId="3" borderId="3" xfId="0" applyNumberFormat="1" applyFont="1" applyFill="1" applyBorder="1" applyAlignment="1" applyProtection="1">
      <alignment horizontal="center" vertical="center" wrapText="1"/>
    </xf>
    <xf numFmtId="0" fontId="6" fillId="3" borderId="4" xfId="0" applyNumberFormat="1" applyFont="1" applyFill="1" applyBorder="1" applyAlignment="1" applyProtection="1">
      <alignment horizontal="center" vertical="center" wrapText="1"/>
    </xf>
    <xf numFmtId="0" fontId="15" fillId="0" borderId="3" xfId="0" quotePrefix="1" applyFont="1" applyBorder="1" applyAlignment="1">
      <alignment horizontal="center" vertical="center" wrapText="1"/>
    </xf>
    <xf numFmtId="0" fontId="15" fillId="2" borderId="3" xfId="0" applyNumberFormat="1" applyFont="1" applyFill="1" applyBorder="1" applyAlignment="1" applyProtection="1">
      <alignment horizontal="center" vertical="center" wrapText="1"/>
    </xf>
    <xf numFmtId="0" fontId="16" fillId="0" borderId="0" xfId="0" applyFont="1" applyFill="1"/>
    <xf numFmtId="0" fontId="0" fillId="0" borderId="3" xfId="0" applyBorder="1"/>
    <xf numFmtId="0" fontId="15" fillId="3" borderId="3" xfId="0" quotePrefix="1" applyFont="1" applyFill="1" applyBorder="1" applyAlignment="1">
      <alignment horizontal="center" vertical="center" wrapText="1"/>
    </xf>
    <xf numFmtId="0" fontId="15" fillId="3" borderId="3" xfId="0" applyNumberFormat="1" applyFont="1" applyFill="1" applyBorder="1" applyAlignment="1" applyProtection="1">
      <alignment horizontal="center" vertical="center" wrapText="1"/>
    </xf>
    <xf numFmtId="0" fontId="15" fillId="3" borderId="4" xfId="0" applyNumberFormat="1" applyFont="1" applyFill="1" applyBorder="1" applyAlignment="1" applyProtection="1">
      <alignment horizontal="center" vertical="center" wrapText="1"/>
    </xf>
    <xf numFmtId="0" fontId="3" fillId="2" borderId="3" xfId="0" applyNumberFormat="1" applyFont="1" applyFill="1" applyBorder="1" applyAlignment="1" applyProtection="1">
      <alignment horizontal="left" vertical="center" wrapText="1"/>
    </xf>
    <xf numFmtId="0" fontId="18" fillId="2" borderId="4" xfId="0" applyNumberFormat="1" applyFont="1" applyFill="1" applyBorder="1" applyAlignment="1" applyProtection="1">
      <alignment horizontal="left" vertical="center" wrapText="1"/>
    </xf>
    <xf numFmtId="0" fontId="3" fillId="2" borderId="3" xfId="0" applyNumberFormat="1" applyFont="1" applyFill="1" applyBorder="1" applyAlignment="1" applyProtection="1">
      <alignment horizontal="center" vertical="center" wrapText="1"/>
    </xf>
    <xf numFmtId="0" fontId="17" fillId="0" borderId="0" xfId="0" applyFont="1"/>
    <xf numFmtId="0" fontId="19" fillId="0" borderId="3" xfId="0" applyFont="1" applyBorder="1" applyAlignment="1">
      <alignment horizontal="center"/>
    </xf>
    <xf numFmtId="0" fontId="20" fillId="0" borderId="3" xfId="0" applyFont="1" applyBorder="1" applyAlignment="1">
      <alignment horizontal="center"/>
    </xf>
    <xf numFmtId="0" fontId="19" fillId="0" borderId="3" xfId="0" applyFont="1" applyBorder="1" applyAlignment="1">
      <alignment horizontal="left"/>
    </xf>
    <xf numFmtId="0" fontId="6" fillId="2" borderId="3" xfId="0" applyNumberFormat="1" applyFont="1" applyFill="1" applyBorder="1" applyAlignment="1" applyProtection="1">
      <alignment horizontal="left" vertical="center" wrapText="1"/>
    </xf>
    <xf numFmtId="0" fontId="1" fillId="0" borderId="3" xfId="0" applyFont="1" applyBorder="1" applyAlignment="1">
      <alignment wrapText="1"/>
    </xf>
    <xf numFmtId="4" fontId="3" fillId="2" borderId="3" xfId="0" applyNumberFormat="1" applyFont="1" applyFill="1" applyBorder="1" applyAlignment="1">
      <alignment horizontal="right"/>
    </xf>
    <xf numFmtId="4" fontId="6" fillId="2" borderId="4" xfId="0" applyNumberFormat="1" applyFont="1" applyFill="1" applyBorder="1" applyAlignment="1" applyProtection="1">
      <alignment horizontal="right" vertical="center" wrapText="1"/>
    </xf>
    <xf numFmtId="4" fontId="0" fillId="0" borderId="0" xfId="0" applyNumberFormat="1"/>
    <xf numFmtId="4" fontId="17" fillId="0" borderId="0" xfId="0" applyNumberFormat="1" applyFont="1"/>
    <xf numFmtId="0" fontId="21" fillId="2" borderId="4" xfId="0" applyNumberFormat="1" applyFont="1" applyFill="1" applyBorder="1" applyAlignment="1" applyProtection="1">
      <alignment horizontal="left" vertical="center" wrapText="1"/>
    </xf>
    <xf numFmtId="0" fontId="22" fillId="2" borderId="3" xfId="0" applyNumberFormat="1" applyFont="1" applyFill="1" applyBorder="1" applyAlignment="1" applyProtection="1">
      <alignment horizontal="left" vertical="center" wrapText="1"/>
    </xf>
    <xf numFmtId="3" fontId="0" fillId="0" borderId="3" xfId="0" applyNumberFormat="1" applyBorder="1"/>
    <xf numFmtId="3" fontId="11" fillId="2" borderId="3" xfId="0" applyNumberFormat="1" applyFont="1" applyFill="1" applyBorder="1" applyAlignment="1" applyProtection="1">
      <alignment horizontal="right" vertical="center" wrapText="1"/>
    </xf>
    <xf numFmtId="3" fontId="9" fillId="2" borderId="3" xfId="0" applyNumberFormat="1" applyFont="1" applyFill="1" applyBorder="1" applyAlignment="1" applyProtection="1">
      <alignment horizontal="right" vertical="center" wrapText="1"/>
    </xf>
    <xf numFmtId="3" fontId="0" fillId="0" borderId="3" xfId="0" applyNumberFormat="1" applyBorder="1" applyAlignment="1">
      <alignment horizontal="right"/>
    </xf>
    <xf numFmtId="3" fontId="6" fillId="2" borderId="3" xfId="0" applyNumberFormat="1" applyFont="1" applyFill="1" applyBorder="1" applyAlignment="1">
      <alignment horizontal="right"/>
    </xf>
    <xf numFmtId="3" fontId="1" fillId="0" borderId="3" xfId="0" applyNumberFormat="1" applyFont="1" applyBorder="1" applyAlignment="1">
      <alignment horizontal="right"/>
    </xf>
    <xf numFmtId="3" fontId="9" fillId="2" borderId="3" xfId="0" quotePrefix="1" applyNumberFormat="1" applyFont="1" applyFill="1" applyBorder="1" applyAlignment="1">
      <alignment horizontal="right" vertical="center"/>
    </xf>
    <xf numFmtId="3" fontId="10" fillId="2" borderId="3" xfId="0" quotePrefix="1" applyNumberFormat="1" applyFont="1" applyFill="1" applyBorder="1" applyAlignment="1">
      <alignment horizontal="right" vertical="center"/>
    </xf>
    <xf numFmtId="3" fontId="9" fillId="2" borderId="3" xfId="0" quotePrefix="1" applyNumberFormat="1" applyFont="1" applyFill="1" applyBorder="1" applyAlignment="1">
      <alignment horizontal="right" vertical="center" wrapText="1"/>
    </xf>
    <xf numFmtId="3" fontId="10" fillId="2" borderId="3" xfId="0" quotePrefix="1" applyNumberFormat="1" applyFont="1" applyFill="1" applyBorder="1" applyAlignment="1">
      <alignment horizontal="right" vertical="center" wrapText="1"/>
    </xf>
    <xf numFmtId="3" fontId="9" fillId="0" borderId="3" xfId="0" applyNumberFormat="1" applyFont="1" applyFill="1" applyBorder="1" applyAlignment="1" applyProtection="1">
      <alignment vertical="center"/>
    </xf>
    <xf numFmtId="3" fontId="9" fillId="3" borderId="3" xfId="0" applyNumberFormat="1" applyFont="1" applyFill="1" applyBorder="1" applyAlignment="1" applyProtection="1">
      <alignment vertical="center"/>
    </xf>
    <xf numFmtId="3" fontId="9" fillId="0" borderId="3" xfId="0" applyNumberFormat="1" applyFont="1" applyFill="1" applyBorder="1" applyAlignment="1" applyProtection="1">
      <alignment vertical="center" wrapText="1"/>
    </xf>
    <xf numFmtId="3" fontId="9" fillId="3" borderId="3" xfId="0" applyNumberFormat="1" applyFont="1" applyFill="1" applyBorder="1" applyAlignment="1" applyProtection="1">
      <alignment vertical="center" wrapText="1"/>
    </xf>
    <xf numFmtId="3" fontId="11" fillId="3" borderId="3" xfId="0" applyNumberFormat="1" applyFont="1" applyFill="1" applyBorder="1" applyAlignment="1" applyProtection="1">
      <alignment vertical="center"/>
    </xf>
    <xf numFmtId="0" fontId="9" fillId="0" borderId="3" xfId="0" applyNumberFormat="1" applyFont="1" applyFill="1" applyBorder="1" applyAlignment="1" applyProtection="1">
      <alignment horizontal="right" vertical="center" wrapText="1"/>
    </xf>
    <xf numFmtId="3" fontId="6" fillId="0" borderId="3" xfId="0" quotePrefix="1" applyNumberFormat="1" applyFont="1" applyBorder="1" applyAlignment="1">
      <alignment horizontal="right" wrapText="1"/>
    </xf>
    <xf numFmtId="3" fontId="6" fillId="2" borderId="3" xfId="0" applyNumberFormat="1" applyFont="1" applyFill="1" applyBorder="1" applyAlignment="1" applyProtection="1">
      <alignment horizontal="right" vertical="center" wrapText="1"/>
    </xf>
    <xf numFmtId="3" fontId="9" fillId="3" borderId="3" xfId="0" applyNumberFormat="1" applyFont="1" applyFill="1" applyBorder="1" applyAlignment="1" applyProtection="1">
      <alignment horizontal="right" vertical="center" wrapText="1"/>
    </xf>
    <xf numFmtId="3" fontId="19" fillId="0" borderId="3" xfId="0" applyNumberFormat="1" applyFont="1" applyBorder="1"/>
    <xf numFmtId="3" fontId="20" fillId="0" borderId="3" xfId="0" applyNumberFormat="1" applyFont="1" applyBorder="1"/>
    <xf numFmtId="3" fontId="6" fillId="2" borderId="4" xfId="0" applyNumberFormat="1" applyFont="1" applyFill="1" applyBorder="1" applyAlignment="1" applyProtection="1">
      <alignment horizontal="right" vertical="center" wrapText="1"/>
    </xf>
    <xf numFmtId="3" fontId="3" fillId="2" borderId="4" xfId="0" applyNumberFormat="1" applyFont="1" applyFill="1" applyBorder="1" applyAlignment="1" applyProtection="1">
      <alignment horizontal="right" vertical="center" wrapText="1"/>
    </xf>
    <xf numFmtId="3" fontId="3" fillId="0" borderId="3" xfId="0" applyNumberFormat="1" applyFont="1" applyFill="1" applyBorder="1" applyAlignment="1">
      <alignment horizontal="right"/>
    </xf>
    <xf numFmtId="3" fontId="3" fillId="0" borderId="3" xfId="0" applyNumberFormat="1" applyFont="1" applyFill="1" applyBorder="1" applyAlignment="1" applyProtection="1">
      <alignment horizontal="right" wrapText="1"/>
    </xf>
    <xf numFmtId="3" fontId="3" fillId="0" borderId="3" xfId="0" applyNumberFormat="1" applyFont="1" applyBorder="1" applyAlignment="1">
      <alignment horizontal="right"/>
    </xf>
    <xf numFmtId="0" fontId="15" fillId="0" borderId="3" xfId="0" quotePrefix="1" applyFont="1" applyBorder="1" applyAlignment="1">
      <alignment horizontal="center" vertical="center" wrapText="1"/>
    </xf>
    <xf numFmtId="0" fontId="11" fillId="3" borderId="1" xfId="0" quotePrefix="1" applyNumberFormat="1" applyFont="1" applyFill="1" applyBorder="1" applyAlignment="1" applyProtection="1">
      <alignment horizontal="left" vertical="center" wrapText="1"/>
    </xf>
    <xf numFmtId="0" fontId="9" fillId="3" borderId="2" xfId="0" applyNumberFormat="1" applyFont="1" applyFill="1" applyBorder="1" applyAlignment="1" applyProtection="1">
      <alignment vertical="center" wrapText="1"/>
    </xf>
    <xf numFmtId="0" fontId="6" fillId="0" borderId="1" xfId="0" quotePrefix="1" applyFont="1" applyBorder="1" applyAlignment="1">
      <alignment horizontal="left" wrapText="1"/>
    </xf>
    <xf numFmtId="0" fontId="6" fillId="0" borderId="2" xfId="0" quotePrefix="1" applyFont="1" applyBorder="1" applyAlignment="1">
      <alignment horizontal="left" wrapText="1"/>
    </xf>
    <xf numFmtId="0" fontId="5" fillId="0" borderId="0" xfId="0" applyNumberFormat="1" applyFont="1" applyFill="1" applyBorder="1" applyAlignment="1" applyProtection="1">
      <alignment horizontal="center" vertical="center" wrapText="1"/>
    </xf>
    <xf numFmtId="0" fontId="11" fillId="0" borderId="1" xfId="0" applyNumberFormat="1" applyFont="1" applyFill="1" applyBorder="1" applyAlignment="1" applyProtection="1">
      <alignment horizontal="left" vertical="center" wrapText="1"/>
    </xf>
    <xf numFmtId="0" fontId="11" fillId="0" borderId="2" xfId="0" applyNumberFormat="1" applyFont="1" applyFill="1" applyBorder="1" applyAlignment="1" applyProtection="1">
      <alignment horizontal="left" vertical="center" wrapText="1"/>
    </xf>
    <xf numFmtId="0" fontId="9" fillId="0" borderId="2" xfId="0" applyNumberFormat="1" applyFont="1" applyFill="1" applyBorder="1" applyAlignment="1" applyProtection="1">
      <alignment vertical="center" wrapText="1"/>
    </xf>
    <xf numFmtId="0" fontId="6" fillId="0" borderId="1" xfId="0" quotePrefix="1" applyFont="1" applyBorder="1" applyAlignment="1">
      <alignment horizontal="center" vertical="center" wrapText="1"/>
    </xf>
    <xf numFmtId="0" fontId="6" fillId="0" borderId="2" xfId="0" quotePrefix="1" applyFont="1" applyBorder="1" applyAlignment="1">
      <alignment horizontal="center" vertical="center" wrapText="1"/>
    </xf>
    <xf numFmtId="0" fontId="11" fillId="3" borderId="1" xfId="0" applyNumberFormat="1" applyFont="1" applyFill="1" applyBorder="1" applyAlignment="1" applyProtection="1">
      <alignment horizontal="left" vertical="center" wrapText="1"/>
    </xf>
    <xf numFmtId="0" fontId="9" fillId="3" borderId="2" xfId="0" applyNumberFormat="1" applyFont="1" applyFill="1" applyBorder="1" applyAlignment="1" applyProtection="1">
      <alignment vertical="center"/>
    </xf>
    <xf numFmtId="0" fontId="11" fillId="0" borderId="1" xfId="0" quotePrefix="1" applyFont="1" applyBorder="1" applyAlignment="1">
      <alignment horizontal="left" vertical="center"/>
    </xf>
    <xf numFmtId="0" fontId="9" fillId="0" borderId="2" xfId="0" applyNumberFormat="1" applyFont="1" applyFill="1" applyBorder="1" applyAlignment="1" applyProtection="1">
      <alignment vertical="center"/>
    </xf>
    <xf numFmtId="0" fontId="11" fillId="0" borderId="1" xfId="0" quotePrefix="1" applyNumberFormat="1" applyFont="1" applyFill="1" applyBorder="1" applyAlignment="1" applyProtection="1">
      <alignment horizontal="left" vertical="center" wrapText="1"/>
    </xf>
    <xf numFmtId="0" fontId="11" fillId="0" borderId="1" xfId="0" quotePrefix="1" applyFont="1" applyFill="1" applyBorder="1" applyAlignment="1">
      <alignment horizontal="left" vertical="center"/>
    </xf>
    <xf numFmtId="0" fontId="6" fillId="3" borderId="1" xfId="0" applyNumberFormat="1" applyFont="1" applyFill="1" applyBorder="1" applyAlignment="1" applyProtection="1">
      <alignment horizontal="center" vertical="center" wrapText="1"/>
    </xf>
    <xf numFmtId="0" fontId="6" fillId="3" borderId="2" xfId="0" applyNumberFormat="1" applyFont="1" applyFill="1" applyBorder="1" applyAlignment="1" applyProtection="1">
      <alignment horizontal="center" vertical="center" wrapText="1"/>
    </xf>
    <xf numFmtId="0" fontId="6" fillId="3" borderId="4" xfId="0" applyNumberFormat="1" applyFont="1" applyFill="1" applyBorder="1" applyAlignment="1" applyProtection="1">
      <alignment horizontal="center" vertical="center" wrapText="1"/>
    </xf>
    <xf numFmtId="0" fontId="15" fillId="3" borderId="1" xfId="0" applyNumberFormat="1" applyFont="1" applyFill="1" applyBorder="1" applyAlignment="1" applyProtection="1">
      <alignment horizontal="center" vertical="center" wrapText="1"/>
    </xf>
    <xf numFmtId="0" fontId="15" fillId="3" borderId="2" xfId="0" applyNumberFormat="1" applyFont="1" applyFill="1" applyBorder="1" applyAlignment="1" applyProtection="1">
      <alignment horizontal="center" vertical="center" wrapText="1"/>
    </xf>
    <xf numFmtId="0" fontId="15" fillId="3" borderId="4" xfId="0" applyNumberFormat="1" applyFont="1" applyFill="1" applyBorder="1" applyAlignment="1" applyProtection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L30"/>
  <sheetViews>
    <sheetView tabSelected="1" workbookViewId="0">
      <selection activeCell="H13" sqref="H13"/>
    </sheetView>
  </sheetViews>
  <sheetFormatPr defaultRowHeight="15" x14ac:dyDescent="0.25"/>
  <cols>
    <col min="5" max="5" width="25.28515625" customWidth="1"/>
    <col min="6" max="10" width="19.42578125" customWidth="1"/>
    <col min="11" max="12" width="25.28515625" customWidth="1"/>
  </cols>
  <sheetData>
    <row r="1" spans="1:12" ht="42" customHeight="1" x14ac:dyDescent="0.25">
      <c r="A1" s="103" t="s">
        <v>89</v>
      </c>
      <c r="B1" s="103"/>
      <c r="C1" s="103"/>
      <c r="D1" s="103"/>
      <c r="E1" s="103"/>
      <c r="F1" s="103"/>
      <c r="G1" s="103"/>
      <c r="H1" s="103"/>
      <c r="I1" s="103"/>
      <c r="J1" s="103"/>
      <c r="K1" s="42"/>
      <c r="L1" s="42"/>
    </row>
    <row r="2" spans="1:12" ht="18" customHeight="1" x14ac:dyDescent="0.25">
      <c r="A2" s="5"/>
      <c r="B2" s="5"/>
      <c r="C2" s="5"/>
      <c r="D2" s="5"/>
      <c r="E2" s="5"/>
      <c r="F2" s="24"/>
      <c r="G2" s="24"/>
      <c r="H2" s="5"/>
      <c r="I2" s="5"/>
      <c r="J2" s="5"/>
      <c r="K2" s="5"/>
      <c r="L2" s="5"/>
    </row>
    <row r="3" spans="1:12" ht="15.75" customHeight="1" x14ac:dyDescent="0.25">
      <c r="A3" s="103" t="s">
        <v>14</v>
      </c>
      <c r="B3" s="103"/>
      <c r="C3" s="103"/>
      <c r="D3" s="103"/>
      <c r="E3" s="103"/>
      <c r="F3" s="103"/>
      <c r="G3" s="103"/>
      <c r="H3" s="103"/>
      <c r="I3" s="103"/>
      <c r="J3" s="103"/>
      <c r="K3" s="40"/>
      <c r="L3" s="40"/>
    </row>
    <row r="4" spans="1:12" ht="18" x14ac:dyDescent="0.25">
      <c r="A4" s="5"/>
      <c r="B4" s="5"/>
      <c r="C4" s="5"/>
      <c r="D4" s="5"/>
      <c r="E4" s="5"/>
      <c r="F4" s="24"/>
      <c r="G4" s="24"/>
      <c r="H4" s="5"/>
      <c r="I4" s="5"/>
      <c r="J4" s="5"/>
      <c r="K4" s="6"/>
      <c r="L4" s="6"/>
    </row>
    <row r="5" spans="1:12" ht="18" customHeight="1" x14ac:dyDescent="0.25">
      <c r="A5" s="103" t="s">
        <v>24</v>
      </c>
      <c r="B5" s="103"/>
      <c r="C5" s="103"/>
      <c r="D5" s="103"/>
      <c r="E5" s="103"/>
      <c r="F5" s="103"/>
      <c r="G5" s="103"/>
      <c r="H5" s="103"/>
      <c r="I5" s="103"/>
      <c r="J5" s="103"/>
      <c r="K5" s="39"/>
      <c r="L5" s="39"/>
    </row>
    <row r="6" spans="1:12" ht="18" x14ac:dyDescent="0.25">
      <c r="A6" s="1"/>
      <c r="B6" s="2"/>
      <c r="C6" s="2"/>
      <c r="D6" s="2"/>
      <c r="E6" s="7"/>
      <c r="F6" s="7"/>
      <c r="G6" s="7"/>
      <c r="H6" s="8"/>
      <c r="I6" s="8"/>
      <c r="J6" s="32"/>
    </row>
    <row r="7" spans="1:12" ht="25.5" x14ac:dyDescent="0.25">
      <c r="A7" s="107" t="s">
        <v>11</v>
      </c>
      <c r="B7" s="108"/>
      <c r="C7" s="108"/>
      <c r="D7" s="108"/>
      <c r="E7" s="108"/>
      <c r="F7" s="44" t="s">
        <v>90</v>
      </c>
      <c r="G7" s="44" t="s">
        <v>93</v>
      </c>
      <c r="H7" s="4" t="s">
        <v>91</v>
      </c>
      <c r="I7" s="4" t="s">
        <v>34</v>
      </c>
      <c r="J7" s="4" t="s">
        <v>92</v>
      </c>
    </row>
    <row r="8" spans="1:12" ht="12" customHeight="1" x14ac:dyDescent="0.25">
      <c r="A8" s="98">
        <v>1</v>
      </c>
      <c r="B8" s="98"/>
      <c r="C8" s="98"/>
      <c r="D8" s="98"/>
      <c r="E8" s="98"/>
      <c r="F8" s="50">
        <v>2</v>
      </c>
      <c r="G8" s="50">
        <v>3</v>
      </c>
      <c r="H8" s="51">
        <v>4</v>
      </c>
      <c r="I8" s="51">
        <v>5</v>
      </c>
      <c r="J8" s="51">
        <v>6</v>
      </c>
    </row>
    <row r="9" spans="1:12" x14ac:dyDescent="0.25">
      <c r="A9" s="104" t="s">
        <v>26</v>
      </c>
      <c r="B9" s="106"/>
      <c r="C9" s="106"/>
      <c r="D9" s="106"/>
      <c r="E9" s="112"/>
      <c r="F9" s="82">
        <v>33284426</v>
      </c>
      <c r="G9" s="82">
        <v>43899623</v>
      </c>
      <c r="H9" s="95">
        <v>53382909</v>
      </c>
      <c r="I9" s="95">
        <v>51814810</v>
      </c>
      <c r="J9" s="95">
        <v>52303189</v>
      </c>
    </row>
    <row r="10" spans="1:12" x14ac:dyDescent="0.25">
      <c r="A10" s="114" t="s">
        <v>27</v>
      </c>
      <c r="B10" s="112"/>
      <c r="C10" s="112"/>
      <c r="D10" s="112"/>
      <c r="E10" s="112"/>
      <c r="F10" s="82">
        <v>0</v>
      </c>
      <c r="G10" s="82">
        <v>0</v>
      </c>
      <c r="H10" s="29">
        <v>0</v>
      </c>
      <c r="I10" s="29">
        <v>0</v>
      </c>
      <c r="J10" s="29"/>
    </row>
    <row r="11" spans="1:12" x14ac:dyDescent="0.25">
      <c r="A11" s="109" t="s">
        <v>0</v>
      </c>
      <c r="B11" s="100"/>
      <c r="C11" s="100"/>
      <c r="D11" s="100"/>
      <c r="E11" s="110"/>
      <c r="F11" s="83">
        <f>F9+F10</f>
        <v>33284426</v>
      </c>
      <c r="G11" s="83">
        <f t="shared" ref="G11:J11" si="0">G9+G10</f>
        <v>43899623</v>
      </c>
      <c r="H11" s="86">
        <f t="shared" si="0"/>
        <v>53382909</v>
      </c>
      <c r="I11" s="86">
        <f t="shared" si="0"/>
        <v>51814810</v>
      </c>
      <c r="J11" s="86">
        <f t="shared" si="0"/>
        <v>52303189</v>
      </c>
    </row>
    <row r="12" spans="1:12" x14ac:dyDescent="0.25">
      <c r="A12" s="113" t="s">
        <v>28</v>
      </c>
      <c r="B12" s="106"/>
      <c r="C12" s="106"/>
      <c r="D12" s="106"/>
      <c r="E12" s="106"/>
      <c r="F12" s="84">
        <v>33223348</v>
      </c>
      <c r="G12" s="84">
        <v>41635398</v>
      </c>
      <c r="H12" s="95">
        <f>51499232-565180</f>
        <v>50934052</v>
      </c>
      <c r="I12" s="95">
        <v>50515953</v>
      </c>
      <c r="J12" s="95">
        <v>51164332</v>
      </c>
    </row>
    <row r="13" spans="1:12" x14ac:dyDescent="0.25">
      <c r="A13" s="111" t="s">
        <v>29</v>
      </c>
      <c r="B13" s="112"/>
      <c r="C13" s="112"/>
      <c r="D13" s="112"/>
      <c r="E13" s="112"/>
      <c r="F13" s="82">
        <v>180941</v>
      </c>
      <c r="G13" s="82">
        <v>2171327</v>
      </c>
      <c r="H13" s="97">
        <v>2448857</v>
      </c>
      <c r="I13" s="97">
        <v>1298857</v>
      </c>
      <c r="J13" s="96">
        <v>1138857</v>
      </c>
    </row>
    <row r="14" spans="1:12" x14ac:dyDescent="0.25">
      <c r="A14" s="33" t="s">
        <v>1</v>
      </c>
      <c r="B14" s="34"/>
      <c r="C14" s="34"/>
      <c r="D14" s="34"/>
      <c r="E14" s="34"/>
      <c r="F14" s="83">
        <f>F12+F13</f>
        <v>33404289</v>
      </c>
      <c r="G14" s="83">
        <f>G12+G13</f>
        <v>43806725</v>
      </c>
      <c r="H14" s="28">
        <f>H12+H13</f>
        <v>53382909</v>
      </c>
      <c r="I14" s="28">
        <f t="shared" ref="I14:J14" si="1">I12+I13</f>
        <v>51814810</v>
      </c>
      <c r="J14" s="28">
        <f t="shared" si="1"/>
        <v>52303189</v>
      </c>
    </row>
    <row r="15" spans="1:12" x14ac:dyDescent="0.25">
      <c r="A15" s="99" t="s">
        <v>2</v>
      </c>
      <c r="B15" s="100"/>
      <c r="C15" s="100"/>
      <c r="D15" s="100"/>
      <c r="E15" s="100"/>
      <c r="F15" s="85">
        <f>F11-F14</f>
        <v>-119863</v>
      </c>
      <c r="G15" s="85">
        <f>G11-G14</f>
        <v>92898</v>
      </c>
      <c r="H15" s="31">
        <f>H11-H14</f>
        <v>0</v>
      </c>
      <c r="I15" s="31">
        <f t="shared" ref="I15:J15" si="2">I11-I14</f>
        <v>0</v>
      </c>
      <c r="J15" s="31">
        <f t="shared" si="2"/>
        <v>0</v>
      </c>
    </row>
    <row r="16" spans="1:12" ht="18" x14ac:dyDescent="0.25">
      <c r="A16" s="5"/>
      <c r="B16" s="9"/>
      <c r="C16" s="9"/>
      <c r="D16" s="9"/>
      <c r="E16" s="9"/>
      <c r="F16" s="22"/>
      <c r="G16" s="22"/>
      <c r="H16" s="9"/>
      <c r="I16" s="9"/>
      <c r="J16" s="3"/>
      <c r="K16" s="3"/>
      <c r="L16" s="3"/>
    </row>
    <row r="17" spans="1:12" ht="18" customHeight="1" x14ac:dyDescent="0.25">
      <c r="A17" s="103" t="s">
        <v>25</v>
      </c>
      <c r="B17" s="103"/>
      <c r="C17" s="103"/>
      <c r="D17" s="103"/>
      <c r="E17" s="103"/>
      <c r="F17" s="103"/>
      <c r="G17" s="103"/>
      <c r="H17" s="103"/>
      <c r="I17" s="103"/>
      <c r="J17" s="103"/>
      <c r="K17" s="39"/>
      <c r="L17" s="39"/>
    </row>
    <row r="18" spans="1:12" ht="18" x14ac:dyDescent="0.25">
      <c r="A18" s="24"/>
      <c r="B18" s="22"/>
      <c r="C18" s="22"/>
      <c r="D18" s="22"/>
      <c r="E18" s="22"/>
      <c r="F18" s="22"/>
      <c r="G18" s="22"/>
      <c r="H18" s="23"/>
      <c r="I18" s="23"/>
      <c r="J18" s="23"/>
    </row>
    <row r="19" spans="1:12" ht="25.5" x14ac:dyDescent="0.25">
      <c r="A19" s="107" t="s">
        <v>11</v>
      </c>
      <c r="B19" s="108"/>
      <c r="C19" s="108"/>
      <c r="D19" s="108"/>
      <c r="E19" s="108"/>
      <c r="F19" s="44" t="s">
        <v>90</v>
      </c>
      <c r="G19" s="44" t="s">
        <v>93</v>
      </c>
      <c r="H19" s="4" t="s">
        <v>91</v>
      </c>
      <c r="I19" s="4" t="s">
        <v>34</v>
      </c>
      <c r="J19" s="4" t="s">
        <v>92</v>
      </c>
    </row>
    <row r="20" spans="1:12" ht="12" customHeight="1" x14ac:dyDescent="0.25">
      <c r="A20" s="98">
        <v>1</v>
      </c>
      <c r="B20" s="98"/>
      <c r="C20" s="98"/>
      <c r="D20" s="98"/>
      <c r="E20" s="98"/>
      <c r="F20" s="50">
        <v>2</v>
      </c>
      <c r="G20" s="50">
        <v>3</v>
      </c>
      <c r="H20" s="51">
        <v>4</v>
      </c>
      <c r="I20" s="51">
        <v>5</v>
      </c>
      <c r="J20" s="51">
        <v>6</v>
      </c>
    </row>
    <row r="21" spans="1:12" ht="15.75" customHeight="1" x14ac:dyDescent="0.25">
      <c r="A21" s="104" t="s">
        <v>30</v>
      </c>
      <c r="B21" s="105"/>
      <c r="C21" s="105"/>
      <c r="D21" s="105"/>
      <c r="E21" s="105"/>
      <c r="F21" s="87">
        <v>0</v>
      </c>
      <c r="G21" s="87">
        <v>0</v>
      </c>
      <c r="H21" s="30">
        <v>0</v>
      </c>
      <c r="I21" s="30">
        <v>0</v>
      </c>
      <c r="J21" s="30">
        <v>0</v>
      </c>
    </row>
    <row r="22" spans="1:12" x14ac:dyDescent="0.25">
      <c r="A22" s="104" t="s">
        <v>31</v>
      </c>
      <c r="B22" s="106"/>
      <c r="C22" s="106"/>
      <c r="D22" s="106"/>
      <c r="E22" s="106"/>
      <c r="F22" s="87">
        <v>0</v>
      </c>
      <c r="G22" s="87">
        <v>0</v>
      </c>
      <c r="H22" s="30">
        <v>0</v>
      </c>
      <c r="I22" s="30">
        <v>0</v>
      </c>
      <c r="J22" s="30">
        <v>0</v>
      </c>
    </row>
    <row r="23" spans="1:12" x14ac:dyDescent="0.25">
      <c r="A23" s="109" t="s">
        <v>32</v>
      </c>
      <c r="B23" s="100"/>
      <c r="C23" s="100"/>
      <c r="D23" s="100"/>
      <c r="E23" s="110"/>
      <c r="F23" s="45">
        <f>F21-F22</f>
        <v>0</v>
      </c>
      <c r="G23" s="45">
        <f>G21-G22</f>
        <v>0</v>
      </c>
      <c r="H23" s="28">
        <v>0</v>
      </c>
      <c r="I23" s="28">
        <v>0</v>
      </c>
      <c r="J23" s="28">
        <v>0</v>
      </c>
    </row>
    <row r="24" spans="1:12" x14ac:dyDescent="0.25">
      <c r="A24" s="101" t="s">
        <v>17</v>
      </c>
      <c r="B24" s="102"/>
      <c r="C24" s="102"/>
      <c r="D24" s="102"/>
      <c r="E24" s="102"/>
      <c r="F24" s="88">
        <v>125084</v>
      </c>
      <c r="G24" s="88">
        <v>5221</v>
      </c>
      <c r="H24" s="89">
        <v>98119</v>
      </c>
      <c r="I24" s="89">
        <v>98119</v>
      </c>
      <c r="J24" s="89">
        <v>98119</v>
      </c>
    </row>
    <row r="25" spans="1:12" x14ac:dyDescent="0.25">
      <c r="A25" s="101" t="s">
        <v>33</v>
      </c>
      <c r="B25" s="102"/>
      <c r="C25" s="102"/>
      <c r="D25" s="102"/>
      <c r="E25" s="102"/>
      <c r="F25" s="88">
        <v>5221</v>
      </c>
      <c r="G25" s="88">
        <v>98119</v>
      </c>
      <c r="H25" s="89">
        <v>98119</v>
      </c>
      <c r="I25" s="89">
        <v>98119</v>
      </c>
      <c r="J25" s="89">
        <v>98119</v>
      </c>
    </row>
    <row r="26" spans="1:12" x14ac:dyDescent="0.25">
      <c r="A26" s="99" t="s">
        <v>3</v>
      </c>
      <c r="B26" s="100"/>
      <c r="C26" s="100"/>
      <c r="D26" s="100"/>
      <c r="E26" s="100"/>
      <c r="F26" s="90">
        <f>F24-F25</f>
        <v>119863</v>
      </c>
      <c r="G26" s="90">
        <f>G24-G25</f>
        <v>-92898</v>
      </c>
      <c r="H26" s="28">
        <f>H24-H25</f>
        <v>0</v>
      </c>
      <c r="I26" s="28">
        <f>I24-I25</f>
        <v>0</v>
      </c>
      <c r="J26" s="28">
        <v>0</v>
      </c>
    </row>
    <row r="27" spans="1:12" x14ac:dyDescent="0.25">
      <c r="A27" s="99" t="s">
        <v>4</v>
      </c>
      <c r="B27" s="100"/>
      <c r="C27" s="100"/>
      <c r="D27" s="100"/>
      <c r="E27" s="100"/>
      <c r="F27" s="90">
        <f>F15+F26</f>
        <v>0</v>
      </c>
      <c r="G27" s="90">
        <f>G15+G26</f>
        <v>0</v>
      </c>
      <c r="H27" s="28">
        <f>H15+H26</f>
        <v>0</v>
      </c>
      <c r="I27" s="28">
        <v>0</v>
      </c>
      <c r="J27" s="28">
        <v>0</v>
      </c>
    </row>
    <row r="28" spans="1:12" ht="11.25" customHeight="1" x14ac:dyDescent="0.25">
      <c r="A28" s="19"/>
      <c r="B28" s="20"/>
      <c r="C28" s="20"/>
      <c r="D28" s="20"/>
      <c r="E28" s="20"/>
      <c r="F28" s="20"/>
      <c r="G28" s="20"/>
      <c r="H28" s="21"/>
      <c r="I28" s="21"/>
      <c r="J28" s="21"/>
      <c r="K28" s="21"/>
      <c r="L28" s="21"/>
    </row>
    <row r="29" spans="1:12" ht="15" customHeight="1" x14ac:dyDescent="0.25">
      <c r="A29" s="46"/>
      <c r="B29" s="46"/>
      <c r="C29" s="46"/>
      <c r="D29" s="46"/>
      <c r="E29" s="46"/>
      <c r="F29" s="46"/>
      <c r="G29" s="46"/>
      <c r="H29" s="46"/>
      <c r="I29" s="46"/>
      <c r="J29" s="46"/>
      <c r="K29" s="46"/>
    </row>
    <row r="30" spans="1:12" ht="9" customHeight="1" x14ac:dyDescent="0.25"/>
  </sheetData>
  <mergeCells count="21">
    <mergeCell ref="A1:J1"/>
    <mergeCell ref="A3:J3"/>
    <mergeCell ref="A5:J5"/>
    <mergeCell ref="A13:E13"/>
    <mergeCell ref="A15:E15"/>
    <mergeCell ref="A12:E12"/>
    <mergeCell ref="A11:E11"/>
    <mergeCell ref="A9:E9"/>
    <mergeCell ref="A10:E10"/>
    <mergeCell ref="A7:E7"/>
    <mergeCell ref="A8:E8"/>
    <mergeCell ref="A20:E20"/>
    <mergeCell ref="A27:E27"/>
    <mergeCell ref="A24:E24"/>
    <mergeCell ref="A25:E25"/>
    <mergeCell ref="A17:J17"/>
    <mergeCell ref="A21:E21"/>
    <mergeCell ref="A22:E22"/>
    <mergeCell ref="A26:E26"/>
    <mergeCell ref="A19:E19"/>
    <mergeCell ref="A23:E23"/>
  </mergeCells>
  <pageMargins left="0.7" right="0.7" top="0.75" bottom="0.75" header="0.3" footer="0.3"/>
  <pageSetup paperSize="9" scale="8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J57"/>
  <sheetViews>
    <sheetView topLeftCell="A13" workbookViewId="0">
      <selection activeCell="F44" sqref="F44"/>
    </sheetView>
  </sheetViews>
  <sheetFormatPr defaultRowHeight="15" x14ac:dyDescent="0.25"/>
  <cols>
    <col min="1" max="1" width="7.42578125" bestFit="1" customWidth="1"/>
    <col min="2" max="2" width="8.42578125" bestFit="1" customWidth="1"/>
    <col min="3" max="3" width="44.7109375" customWidth="1"/>
    <col min="4" max="8" width="19.42578125" customWidth="1"/>
    <col min="9" max="10" width="25.28515625" customWidth="1"/>
  </cols>
  <sheetData>
    <row r="1" spans="1:10" ht="18" x14ac:dyDescent="0.25">
      <c r="A1" s="5"/>
      <c r="B1" s="5"/>
      <c r="C1" s="5"/>
      <c r="D1" s="24"/>
      <c r="E1" s="24"/>
      <c r="F1" s="5"/>
      <c r="G1" s="5"/>
      <c r="H1" s="5"/>
      <c r="I1" s="5"/>
      <c r="J1" s="5"/>
    </row>
    <row r="2" spans="1:10" ht="15.75" x14ac:dyDescent="0.25">
      <c r="A2" s="103" t="s">
        <v>14</v>
      </c>
      <c r="B2" s="103"/>
      <c r="C2" s="103"/>
      <c r="D2" s="103"/>
      <c r="E2" s="103"/>
      <c r="F2" s="103"/>
      <c r="G2" s="103"/>
      <c r="H2" s="103"/>
      <c r="I2" s="40"/>
      <c r="J2" s="40"/>
    </row>
    <row r="3" spans="1:10" ht="18" x14ac:dyDescent="0.25">
      <c r="A3" s="5"/>
      <c r="B3" s="5"/>
      <c r="C3" s="5"/>
      <c r="D3" s="24"/>
      <c r="E3" s="24"/>
      <c r="F3" s="5"/>
      <c r="G3" s="5"/>
      <c r="H3" s="5"/>
      <c r="I3" s="6"/>
      <c r="J3" s="6"/>
    </row>
    <row r="4" spans="1:10" ht="15.75" x14ac:dyDescent="0.25">
      <c r="A4" s="103" t="s">
        <v>5</v>
      </c>
      <c r="B4" s="103"/>
      <c r="C4" s="103"/>
      <c r="D4" s="103"/>
      <c r="E4" s="103"/>
      <c r="F4" s="103"/>
      <c r="G4" s="103"/>
      <c r="H4" s="103"/>
      <c r="I4" s="39"/>
      <c r="J4" s="39"/>
    </row>
    <row r="5" spans="1:10" ht="18" x14ac:dyDescent="0.25">
      <c r="A5" s="5"/>
      <c r="B5" s="5"/>
      <c r="C5" s="5"/>
      <c r="D5" s="24"/>
      <c r="E5" s="24"/>
      <c r="F5" s="5"/>
      <c r="G5" s="5"/>
      <c r="H5" s="5"/>
      <c r="I5" s="6"/>
      <c r="J5" s="6"/>
    </row>
    <row r="6" spans="1:10" ht="15.75" x14ac:dyDescent="0.25">
      <c r="A6" s="103" t="s">
        <v>35</v>
      </c>
      <c r="B6" s="103"/>
      <c r="C6" s="103"/>
      <c r="D6" s="103"/>
      <c r="E6" s="103"/>
      <c r="F6" s="103"/>
      <c r="G6" s="103"/>
      <c r="H6" s="103"/>
      <c r="I6" s="41"/>
      <c r="J6" s="41"/>
    </row>
    <row r="7" spans="1:10" ht="18" x14ac:dyDescent="0.25">
      <c r="A7" s="5"/>
      <c r="B7" s="5"/>
      <c r="C7" s="5"/>
      <c r="D7" s="24"/>
      <c r="E7" s="24"/>
      <c r="F7" s="5"/>
      <c r="G7" s="5"/>
      <c r="H7" s="5"/>
      <c r="I7" s="6"/>
      <c r="J7" s="6"/>
    </row>
    <row r="8" spans="1:10" ht="25.5" x14ac:dyDescent="0.25">
      <c r="A8" s="115" t="s">
        <v>11</v>
      </c>
      <c r="B8" s="116"/>
      <c r="C8" s="117"/>
      <c r="D8" s="47" t="s">
        <v>90</v>
      </c>
      <c r="E8" s="47" t="s">
        <v>93</v>
      </c>
      <c r="F8" s="48" t="s">
        <v>91</v>
      </c>
      <c r="G8" s="48" t="s">
        <v>34</v>
      </c>
      <c r="H8" s="48" t="s">
        <v>92</v>
      </c>
    </row>
    <row r="9" spans="1:10" s="52" customFormat="1" ht="11.25" x14ac:dyDescent="0.2">
      <c r="A9" s="118">
        <v>1</v>
      </c>
      <c r="B9" s="119"/>
      <c r="C9" s="120"/>
      <c r="D9" s="54">
        <v>2</v>
      </c>
      <c r="E9" s="54">
        <v>3</v>
      </c>
      <c r="F9" s="55">
        <v>4</v>
      </c>
      <c r="G9" s="55">
        <v>5</v>
      </c>
      <c r="H9" s="55">
        <v>6</v>
      </c>
    </row>
    <row r="10" spans="1:10" x14ac:dyDescent="0.25">
      <c r="A10" s="12"/>
      <c r="B10" s="12"/>
      <c r="C10" s="12" t="s">
        <v>37</v>
      </c>
      <c r="D10" s="73">
        <f>D11</f>
        <v>33284425.75</v>
      </c>
      <c r="E10" s="73">
        <f>E11</f>
        <v>43899623</v>
      </c>
      <c r="F10" s="73">
        <f t="shared" ref="F10:H10" si="0">F11</f>
        <v>53382909</v>
      </c>
      <c r="G10" s="73">
        <f t="shared" si="0"/>
        <v>51814810</v>
      </c>
      <c r="H10" s="73">
        <f t="shared" si="0"/>
        <v>52303189</v>
      </c>
    </row>
    <row r="11" spans="1:10" x14ac:dyDescent="0.25">
      <c r="A11" s="71">
        <v>6</v>
      </c>
      <c r="B11" s="12"/>
      <c r="C11" s="12" t="s">
        <v>6</v>
      </c>
      <c r="D11" s="73">
        <f>D12+D17+D19</f>
        <v>33284425.75</v>
      </c>
      <c r="E11" s="73">
        <f>E12+E17+E19</f>
        <v>43899623</v>
      </c>
      <c r="F11" s="73">
        <f>F12+F17+F19</f>
        <v>53382909</v>
      </c>
      <c r="G11" s="73">
        <f>G12+G17+G19</f>
        <v>51814810</v>
      </c>
      <c r="H11" s="73">
        <f>H12+H17+H19</f>
        <v>52303189</v>
      </c>
    </row>
    <row r="12" spans="1:10" ht="25.5" x14ac:dyDescent="0.25">
      <c r="A12" s="12"/>
      <c r="B12" s="17">
        <v>63</v>
      </c>
      <c r="C12" s="17" t="s">
        <v>16</v>
      </c>
      <c r="D12" s="74">
        <f>D13+D14+D15+D16</f>
        <v>10864353.75</v>
      </c>
      <c r="E12" s="74">
        <f>E13+E14+E15+E16</f>
        <v>14028081</v>
      </c>
      <c r="F12" s="74">
        <f>F13+F14+F15+F16</f>
        <v>285310</v>
      </c>
      <c r="G12" s="74">
        <f>G13+G14+G15+G16</f>
        <v>180910</v>
      </c>
      <c r="H12" s="74">
        <f>H13+H14+H15+H16</f>
        <v>21236</v>
      </c>
    </row>
    <row r="13" spans="1:10" x14ac:dyDescent="0.25">
      <c r="A13" s="12"/>
      <c r="B13" s="17"/>
      <c r="C13" s="17" t="s">
        <v>50</v>
      </c>
      <c r="D13" s="74">
        <v>375.75</v>
      </c>
      <c r="E13" s="74">
        <v>14236</v>
      </c>
      <c r="F13" s="10">
        <v>21236</v>
      </c>
      <c r="G13" s="10">
        <v>21236</v>
      </c>
      <c r="H13" s="10">
        <v>21236</v>
      </c>
    </row>
    <row r="14" spans="1:10" x14ac:dyDescent="0.25">
      <c r="A14" s="13"/>
      <c r="B14" s="13"/>
      <c r="C14" s="14" t="s">
        <v>82</v>
      </c>
      <c r="D14" s="74">
        <v>0</v>
      </c>
      <c r="E14" s="74">
        <v>194517</v>
      </c>
      <c r="F14" s="10">
        <v>264074</v>
      </c>
      <c r="G14" s="10">
        <v>159674</v>
      </c>
      <c r="H14" s="10">
        <v>0</v>
      </c>
    </row>
    <row r="15" spans="1:10" x14ac:dyDescent="0.25">
      <c r="A15" s="13"/>
      <c r="B15" s="13"/>
      <c r="C15" s="14" t="s">
        <v>83</v>
      </c>
      <c r="D15" s="74">
        <v>135704</v>
      </c>
      <c r="E15" s="74">
        <v>222641</v>
      </c>
      <c r="F15" s="10">
        <v>0</v>
      </c>
      <c r="G15" s="10">
        <v>0</v>
      </c>
      <c r="H15" s="10">
        <v>0</v>
      </c>
    </row>
    <row r="16" spans="1:10" x14ac:dyDescent="0.25">
      <c r="A16" s="13"/>
      <c r="B16" s="13"/>
      <c r="C16" s="18" t="s">
        <v>57</v>
      </c>
      <c r="D16" s="80">
        <v>10728274</v>
      </c>
      <c r="E16" s="80">
        <v>13596687</v>
      </c>
      <c r="F16" s="10">
        <v>0</v>
      </c>
      <c r="G16" s="10">
        <v>0</v>
      </c>
      <c r="H16" s="10">
        <v>0</v>
      </c>
    </row>
    <row r="17" spans="1:8" ht="25.5" x14ac:dyDescent="0.25">
      <c r="A17" s="13"/>
      <c r="B17" s="13">
        <v>66</v>
      </c>
      <c r="C17" s="17" t="s">
        <v>18</v>
      </c>
      <c r="D17" s="81">
        <f>D18</f>
        <v>16713</v>
      </c>
      <c r="E17" s="81">
        <f>E18</f>
        <v>29817</v>
      </c>
      <c r="F17" s="81">
        <f t="shared" ref="F17:H17" si="1">F18</f>
        <v>39817</v>
      </c>
      <c r="G17" s="81">
        <f t="shared" si="1"/>
        <v>39817</v>
      </c>
      <c r="H17" s="81">
        <f t="shared" si="1"/>
        <v>39817</v>
      </c>
    </row>
    <row r="18" spans="1:8" x14ac:dyDescent="0.25">
      <c r="A18" s="13"/>
      <c r="B18" s="27"/>
      <c r="C18" s="17" t="s">
        <v>49</v>
      </c>
      <c r="D18" s="75">
        <v>16713</v>
      </c>
      <c r="E18" s="75">
        <v>29817</v>
      </c>
      <c r="F18" s="75">
        <v>39817</v>
      </c>
      <c r="G18" s="75">
        <v>39817</v>
      </c>
      <c r="H18" s="75">
        <v>39817</v>
      </c>
    </row>
    <row r="19" spans="1:8" ht="25.5" x14ac:dyDescent="0.25">
      <c r="A19" s="13"/>
      <c r="B19" s="27">
        <v>67</v>
      </c>
      <c r="C19" s="12" t="s">
        <v>84</v>
      </c>
      <c r="D19" s="77">
        <f>D20+D21</f>
        <v>22403359</v>
      </c>
      <c r="E19" s="77">
        <f>E20+E21</f>
        <v>29841725</v>
      </c>
      <c r="F19" s="77">
        <f>SUM(F20:F23)</f>
        <v>53057782</v>
      </c>
      <c r="G19" s="77">
        <f>SUM(G20:G23)</f>
        <v>51594083</v>
      </c>
      <c r="H19" s="77">
        <f>SUM(H20:H23)</f>
        <v>52242136</v>
      </c>
    </row>
    <row r="20" spans="1:8" x14ac:dyDescent="0.25">
      <c r="A20" s="13"/>
      <c r="B20" s="27"/>
      <c r="C20" s="17" t="s">
        <v>45</v>
      </c>
      <c r="D20" s="72">
        <v>20416615</v>
      </c>
      <c r="E20" s="72">
        <v>27201063</v>
      </c>
      <c r="F20" s="72">
        <v>37021234</v>
      </c>
      <c r="G20" s="72">
        <v>39725155</v>
      </c>
      <c r="H20" s="72">
        <v>40338592</v>
      </c>
    </row>
    <row r="21" spans="1:8" x14ac:dyDescent="0.25">
      <c r="A21" s="13"/>
      <c r="B21" s="27"/>
      <c r="C21" s="17" t="s">
        <v>56</v>
      </c>
      <c r="D21" s="72">
        <v>1986744</v>
      </c>
      <c r="E21" s="72">
        <v>2640662</v>
      </c>
      <c r="F21" s="72">
        <v>1792573</v>
      </c>
      <c r="G21" s="72">
        <v>300628</v>
      </c>
      <c r="H21" s="72">
        <v>218744</v>
      </c>
    </row>
    <row r="22" spans="1:8" x14ac:dyDescent="0.25">
      <c r="A22" s="13"/>
      <c r="B22" s="13"/>
      <c r="C22" s="14" t="s">
        <v>83</v>
      </c>
      <c r="D22" s="53"/>
      <c r="E22" s="53"/>
      <c r="F22" s="10">
        <v>562350</v>
      </c>
      <c r="G22" s="10">
        <v>562350</v>
      </c>
      <c r="H22" s="10">
        <v>562350</v>
      </c>
    </row>
    <row r="23" spans="1:8" x14ac:dyDescent="0.25">
      <c r="A23" s="13"/>
      <c r="B23" s="13"/>
      <c r="C23" s="18" t="s">
        <v>57</v>
      </c>
      <c r="D23" s="53"/>
      <c r="E23" s="53"/>
      <c r="F23" s="10">
        <v>13681625</v>
      </c>
      <c r="G23" s="10">
        <v>11005950</v>
      </c>
      <c r="H23" s="10">
        <v>11122450</v>
      </c>
    </row>
    <row r="25" spans="1:8" ht="25.5" customHeight="1" x14ac:dyDescent="0.25">
      <c r="A25" s="115" t="s">
        <v>11</v>
      </c>
      <c r="B25" s="116"/>
      <c r="C25" s="117"/>
      <c r="D25" s="47" t="s">
        <v>90</v>
      </c>
      <c r="E25" s="47" t="s">
        <v>93</v>
      </c>
      <c r="F25" s="48" t="s">
        <v>91</v>
      </c>
      <c r="G25" s="48" t="s">
        <v>34</v>
      </c>
      <c r="H25" s="48" t="s">
        <v>92</v>
      </c>
    </row>
    <row r="26" spans="1:8" s="52" customFormat="1" ht="11.25" x14ac:dyDescent="0.2">
      <c r="A26" s="118">
        <v>1</v>
      </c>
      <c r="B26" s="119"/>
      <c r="C26" s="120"/>
      <c r="D26" s="54">
        <v>2</v>
      </c>
      <c r="E26" s="54">
        <v>3</v>
      </c>
      <c r="F26" s="55">
        <v>4</v>
      </c>
      <c r="G26" s="55">
        <v>5</v>
      </c>
      <c r="H26" s="55">
        <v>6</v>
      </c>
    </row>
    <row r="27" spans="1:8" x14ac:dyDescent="0.25">
      <c r="A27" s="12"/>
      <c r="B27" s="12"/>
      <c r="C27" s="12" t="s">
        <v>38</v>
      </c>
      <c r="D27" s="73">
        <f>D28+D49</f>
        <v>30594926</v>
      </c>
      <c r="E27" s="73">
        <f t="shared" ref="E27:H27" si="2">E28+E49</f>
        <v>43806725</v>
      </c>
      <c r="F27" s="73">
        <f t="shared" si="2"/>
        <v>53382909</v>
      </c>
      <c r="G27" s="73">
        <f t="shared" si="2"/>
        <v>51814810</v>
      </c>
      <c r="H27" s="73">
        <f t="shared" si="2"/>
        <v>52303189</v>
      </c>
    </row>
    <row r="28" spans="1:8" x14ac:dyDescent="0.25">
      <c r="A28" s="12">
        <v>3</v>
      </c>
      <c r="B28" s="12"/>
      <c r="C28" s="12" t="s">
        <v>7</v>
      </c>
      <c r="D28" s="73">
        <f>D29+D36+D44+D46</f>
        <v>30036673</v>
      </c>
      <c r="E28" s="73">
        <f t="shared" ref="E28:H28" si="3">E29+E36+E44+E46</f>
        <v>41634833</v>
      </c>
      <c r="F28" s="73">
        <f t="shared" si="3"/>
        <v>50934052</v>
      </c>
      <c r="G28" s="73">
        <f t="shared" si="3"/>
        <v>50515953</v>
      </c>
      <c r="H28" s="73">
        <f t="shared" si="3"/>
        <v>51164332</v>
      </c>
    </row>
    <row r="29" spans="1:8" x14ac:dyDescent="0.25">
      <c r="A29" s="12"/>
      <c r="B29" s="17">
        <v>31</v>
      </c>
      <c r="C29" s="17" t="s">
        <v>8</v>
      </c>
      <c r="D29" s="74">
        <f>SUM(D30:D34)</f>
        <v>20906941</v>
      </c>
      <c r="E29" s="74">
        <f t="shared" ref="E29:H29" si="4">SUM(E30:E34)</f>
        <v>26249157</v>
      </c>
      <c r="F29" s="74">
        <f t="shared" si="4"/>
        <v>34107280</v>
      </c>
      <c r="G29" s="74">
        <f t="shared" si="4"/>
        <v>34598980</v>
      </c>
      <c r="H29" s="74">
        <f t="shared" si="4"/>
        <v>34706922</v>
      </c>
    </row>
    <row r="30" spans="1:8" x14ac:dyDescent="0.25">
      <c r="A30" s="13"/>
      <c r="B30" s="13"/>
      <c r="C30" s="14" t="s">
        <v>45</v>
      </c>
      <c r="D30" s="78">
        <v>13833105</v>
      </c>
      <c r="E30" s="78">
        <v>17888969</v>
      </c>
      <c r="F30" s="10">
        <v>22495250</v>
      </c>
      <c r="G30" s="10">
        <v>22966550</v>
      </c>
      <c r="H30" s="10">
        <v>23199550</v>
      </c>
    </row>
    <row r="31" spans="1:8" x14ac:dyDescent="0.25">
      <c r="A31" s="13"/>
      <c r="B31" s="13"/>
      <c r="C31" s="14" t="s">
        <v>56</v>
      </c>
      <c r="D31" s="79">
        <v>1088746</v>
      </c>
      <c r="E31" s="79">
        <v>1320303</v>
      </c>
      <c r="F31" s="10">
        <v>1030472</v>
      </c>
      <c r="G31" s="10">
        <v>274977</v>
      </c>
      <c r="H31" s="10">
        <v>193093</v>
      </c>
    </row>
    <row r="32" spans="1:8" x14ac:dyDescent="0.25">
      <c r="A32" s="13"/>
      <c r="B32" s="13"/>
      <c r="C32" s="14" t="s">
        <v>85</v>
      </c>
      <c r="D32" s="74">
        <v>115226</v>
      </c>
      <c r="E32" s="74">
        <v>101619</v>
      </c>
      <c r="F32" s="10">
        <v>204074</v>
      </c>
      <c r="G32" s="10">
        <v>159674</v>
      </c>
      <c r="H32" s="10">
        <v>0</v>
      </c>
    </row>
    <row r="33" spans="1:8" x14ac:dyDescent="0.25">
      <c r="A33" s="13"/>
      <c r="B33" s="13"/>
      <c r="C33" s="14" t="s">
        <v>83</v>
      </c>
      <c r="D33" s="74">
        <v>145708</v>
      </c>
      <c r="E33" s="74">
        <v>191016</v>
      </c>
      <c r="F33" s="10">
        <v>497829</v>
      </c>
      <c r="G33" s="10">
        <v>497829</v>
      </c>
      <c r="H33" s="11">
        <v>497829</v>
      </c>
    </row>
    <row r="34" spans="1:8" x14ac:dyDescent="0.25">
      <c r="A34" s="13"/>
      <c r="B34" s="13"/>
      <c r="C34" s="18" t="s">
        <v>57</v>
      </c>
      <c r="D34" s="79">
        <v>5724156</v>
      </c>
      <c r="E34" s="79">
        <v>6747250</v>
      </c>
      <c r="F34" s="10">
        <v>9879655</v>
      </c>
      <c r="G34" s="10">
        <v>10699950</v>
      </c>
      <c r="H34" s="11">
        <v>10816450</v>
      </c>
    </row>
    <row r="35" spans="1:8" x14ac:dyDescent="0.25">
      <c r="A35" s="13"/>
      <c r="B35" s="13"/>
      <c r="C35" s="14"/>
      <c r="D35" s="75"/>
      <c r="E35" s="75"/>
      <c r="F35" s="75"/>
      <c r="G35" s="75"/>
      <c r="H35" s="75"/>
    </row>
    <row r="36" spans="1:8" x14ac:dyDescent="0.25">
      <c r="A36" s="13"/>
      <c r="B36" s="13">
        <v>32</v>
      </c>
      <c r="C36" s="13" t="s">
        <v>15</v>
      </c>
      <c r="D36" s="75">
        <f>SUM(D37:D43)</f>
        <v>9095777</v>
      </c>
      <c r="E36" s="75">
        <f t="shared" ref="E36:H36" si="5">SUM(E37:E43)</f>
        <v>15356146</v>
      </c>
      <c r="F36" s="75">
        <f t="shared" si="5"/>
        <v>16792242</v>
      </c>
      <c r="G36" s="75">
        <f t="shared" si="5"/>
        <v>15882443</v>
      </c>
      <c r="H36" s="75">
        <f t="shared" si="5"/>
        <v>16422880</v>
      </c>
    </row>
    <row r="37" spans="1:8" x14ac:dyDescent="0.25">
      <c r="A37" s="13"/>
      <c r="B37" s="13"/>
      <c r="C37" s="14" t="s">
        <v>45</v>
      </c>
      <c r="D37" s="75">
        <v>2943097</v>
      </c>
      <c r="E37" s="75">
        <v>8106399</v>
      </c>
      <c r="F37" s="75">
        <v>12296579</v>
      </c>
      <c r="G37" s="75">
        <v>15429200</v>
      </c>
      <c r="H37" s="75">
        <v>15969637</v>
      </c>
    </row>
    <row r="38" spans="1:8" x14ac:dyDescent="0.25">
      <c r="A38" s="13"/>
      <c r="B38" s="27"/>
      <c r="C38" s="14" t="s">
        <v>56</v>
      </c>
      <c r="D38" s="75">
        <v>957919</v>
      </c>
      <c r="E38" s="75">
        <v>1170999</v>
      </c>
      <c r="F38" s="75">
        <v>723406</v>
      </c>
      <c r="G38" s="75">
        <v>24456</v>
      </c>
      <c r="H38" s="75">
        <v>24456</v>
      </c>
    </row>
    <row r="39" spans="1:8" x14ac:dyDescent="0.25">
      <c r="A39" s="13"/>
      <c r="B39" s="27"/>
      <c r="C39" s="18" t="s">
        <v>49</v>
      </c>
      <c r="D39" s="75">
        <v>15447</v>
      </c>
      <c r="E39" s="75">
        <v>29817</v>
      </c>
      <c r="F39" s="75">
        <v>39817</v>
      </c>
      <c r="G39" s="75">
        <v>39817</v>
      </c>
      <c r="H39" s="75">
        <v>39817</v>
      </c>
    </row>
    <row r="40" spans="1:8" x14ac:dyDescent="0.25">
      <c r="A40" s="13"/>
      <c r="B40" s="27"/>
      <c r="C40" s="18" t="s">
        <v>50</v>
      </c>
      <c r="D40" s="75">
        <v>1133</v>
      </c>
      <c r="E40" s="75">
        <v>14236</v>
      </c>
      <c r="F40" s="75">
        <v>21236</v>
      </c>
      <c r="G40" s="75">
        <v>21236</v>
      </c>
      <c r="H40" s="75">
        <v>21236</v>
      </c>
    </row>
    <row r="41" spans="1:8" x14ac:dyDescent="0.25">
      <c r="A41" s="13"/>
      <c r="B41" s="27"/>
      <c r="C41" s="14" t="s">
        <v>85</v>
      </c>
      <c r="D41" s="75">
        <v>5146</v>
      </c>
      <c r="E41" s="75">
        <v>0</v>
      </c>
      <c r="F41" s="75">
        <v>60000</v>
      </c>
      <c r="G41" s="75">
        <v>0</v>
      </c>
      <c r="H41" s="75">
        <v>0</v>
      </c>
    </row>
    <row r="42" spans="1:8" x14ac:dyDescent="0.25">
      <c r="A42" s="13"/>
      <c r="B42" s="27"/>
      <c r="C42" s="14" t="s">
        <v>83</v>
      </c>
      <c r="D42" s="75">
        <v>32322</v>
      </c>
      <c r="E42" s="75">
        <v>31625</v>
      </c>
      <c r="F42" s="75">
        <v>61734</v>
      </c>
      <c r="G42" s="75">
        <v>61734</v>
      </c>
      <c r="H42" s="75">
        <v>61734</v>
      </c>
    </row>
    <row r="43" spans="1:8" x14ac:dyDescent="0.25">
      <c r="A43" s="13"/>
      <c r="B43" s="27"/>
      <c r="C43" s="18" t="s">
        <v>57</v>
      </c>
      <c r="D43" s="75">
        <v>5140713</v>
      </c>
      <c r="E43" s="75">
        <v>6003070</v>
      </c>
      <c r="F43" s="75">
        <v>3589470</v>
      </c>
      <c r="G43" s="75">
        <v>306000</v>
      </c>
      <c r="H43" s="75">
        <v>306000</v>
      </c>
    </row>
    <row r="44" spans="1:8" x14ac:dyDescent="0.25">
      <c r="A44" s="13"/>
      <c r="B44" s="13">
        <v>34</v>
      </c>
      <c r="C44" s="13" t="s">
        <v>46</v>
      </c>
      <c r="D44" s="75">
        <f>D45</f>
        <v>23328</v>
      </c>
      <c r="E44" s="75">
        <f t="shared" ref="E44:H44" si="6">E45</f>
        <v>20530</v>
      </c>
      <c r="F44" s="75">
        <f t="shared" si="6"/>
        <v>15530</v>
      </c>
      <c r="G44" s="75">
        <f t="shared" si="6"/>
        <v>15530</v>
      </c>
      <c r="H44" s="75">
        <f t="shared" si="6"/>
        <v>15530</v>
      </c>
    </row>
    <row r="45" spans="1:8" x14ac:dyDescent="0.25">
      <c r="A45" s="13"/>
      <c r="B45" s="13"/>
      <c r="C45" s="14" t="s">
        <v>45</v>
      </c>
      <c r="D45" s="75">
        <v>23328</v>
      </c>
      <c r="E45" s="75">
        <v>20530</v>
      </c>
      <c r="F45" s="75">
        <v>15530</v>
      </c>
      <c r="G45" s="75">
        <v>15530</v>
      </c>
      <c r="H45" s="75">
        <v>15530</v>
      </c>
    </row>
    <row r="46" spans="1:8" x14ac:dyDescent="0.25">
      <c r="A46" s="13"/>
      <c r="B46" s="13">
        <v>38</v>
      </c>
      <c r="C46" s="13" t="s">
        <v>47</v>
      </c>
      <c r="D46" s="75">
        <f>D47</f>
        <v>10627</v>
      </c>
      <c r="E46" s="75">
        <f>E47</f>
        <v>9000</v>
      </c>
      <c r="F46" s="75">
        <f t="shared" ref="F46:H46" si="7">F47</f>
        <v>19000</v>
      </c>
      <c r="G46" s="75">
        <f t="shared" si="7"/>
        <v>19000</v>
      </c>
      <c r="H46" s="75">
        <f t="shared" si="7"/>
        <v>19000</v>
      </c>
    </row>
    <row r="47" spans="1:8" x14ac:dyDescent="0.25">
      <c r="A47" s="13"/>
      <c r="B47" s="13"/>
      <c r="C47" s="14" t="s">
        <v>45</v>
      </c>
      <c r="D47" s="75">
        <v>10627</v>
      </c>
      <c r="E47" s="75">
        <v>9000</v>
      </c>
      <c r="F47" s="75">
        <v>19000</v>
      </c>
      <c r="G47" s="75">
        <v>19000</v>
      </c>
      <c r="H47" s="75">
        <v>19000</v>
      </c>
    </row>
    <row r="48" spans="1:8" x14ac:dyDescent="0.25">
      <c r="A48" s="13"/>
      <c r="B48" s="13"/>
      <c r="C48" s="14"/>
      <c r="D48" s="75"/>
      <c r="E48" s="75"/>
      <c r="F48" s="75"/>
      <c r="G48" s="75"/>
      <c r="H48" s="75"/>
    </row>
    <row r="49" spans="1:8" x14ac:dyDescent="0.25">
      <c r="A49" s="15">
        <v>4</v>
      </c>
      <c r="B49" s="16"/>
      <c r="C49" s="25" t="s">
        <v>9</v>
      </c>
      <c r="D49" s="77">
        <f>D50+D52</f>
        <v>558253</v>
      </c>
      <c r="E49" s="77">
        <f t="shared" ref="E49:H49" si="8">E50+E52</f>
        <v>2171892</v>
      </c>
      <c r="F49" s="77">
        <f t="shared" si="8"/>
        <v>2448857</v>
      </c>
      <c r="G49" s="77">
        <f t="shared" si="8"/>
        <v>1298857</v>
      </c>
      <c r="H49" s="77">
        <f t="shared" si="8"/>
        <v>1138857</v>
      </c>
    </row>
    <row r="50" spans="1:8" ht="25.5" x14ac:dyDescent="0.25">
      <c r="A50" s="17"/>
      <c r="B50" s="17">
        <v>41</v>
      </c>
      <c r="C50" s="26" t="s">
        <v>10</v>
      </c>
      <c r="D50" s="75">
        <f>D51</f>
        <v>0</v>
      </c>
      <c r="E50" s="75">
        <f t="shared" ref="E50:H50" si="9">E51</f>
        <v>100</v>
      </c>
      <c r="F50" s="75">
        <f t="shared" si="9"/>
        <v>3000</v>
      </c>
      <c r="G50" s="75">
        <f t="shared" si="9"/>
        <v>3000</v>
      </c>
      <c r="H50" s="75">
        <f t="shared" si="9"/>
        <v>3000</v>
      </c>
    </row>
    <row r="51" spans="1:8" x14ac:dyDescent="0.25">
      <c r="A51" s="17"/>
      <c r="B51" s="17"/>
      <c r="C51" s="14" t="s">
        <v>45</v>
      </c>
      <c r="D51" s="75">
        <v>0</v>
      </c>
      <c r="E51" s="75">
        <v>100</v>
      </c>
      <c r="F51" s="75">
        <v>3000</v>
      </c>
      <c r="G51" s="75">
        <v>3000</v>
      </c>
      <c r="H51" s="75">
        <v>3000</v>
      </c>
    </row>
    <row r="52" spans="1:8" x14ac:dyDescent="0.25">
      <c r="A52" s="17"/>
      <c r="B52" s="17">
        <v>42</v>
      </c>
      <c r="C52" s="14" t="s">
        <v>86</v>
      </c>
      <c r="D52" s="75">
        <f>SUM(D53:D56)</f>
        <v>558253</v>
      </c>
      <c r="E52" s="75">
        <f t="shared" ref="E52:H52" si="10">SUM(E53:E56)</f>
        <v>2171792</v>
      </c>
      <c r="F52" s="75">
        <f t="shared" si="10"/>
        <v>2445857</v>
      </c>
      <c r="G52" s="75">
        <f t="shared" si="10"/>
        <v>1295857</v>
      </c>
      <c r="H52" s="75">
        <f t="shared" si="10"/>
        <v>1135857</v>
      </c>
    </row>
    <row r="53" spans="1:8" x14ac:dyDescent="0.25">
      <c r="A53" s="17"/>
      <c r="B53" s="17"/>
      <c r="C53" s="14" t="s">
        <v>45</v>
      </c>
      <c r="D53" s="75">
        <v>228273</v>
      </c>
      <c r="E53" s="75">
        <v>1176065</v>
      </c>
      <c r="F53" s="75">
        <v>2191875</v>
      </c>
      <c r="G53" s="75">
        <v>1291875</v>
      </c>
      <c r="H53" s="75">
        <v>1131875</v>
      </c>
    </row>
    <row r="54" spans="1:8" x14ac:dyDescent="0.25">
      <c r="A54" s="17"/>
      <c r="B54" s="17"/>
      <c r="C54" s="14" t="s">
        <v>56</v>
      </c>
      <c r="D54" s="75">
        <v>48947</v>
      </c>
      <c r="E54" s="75">
        <v>149360</v>
      </c>
      <c r="F54" s="75">
        <v>38695</v>
      </c>
      <c r="G54" s="75">
        <v>1195</v>
      </c>
      <c r="H54" s="75">
        <v>1195</v>
      </c>
    </row>
    <row r="55" spans="1:8" x14ac:dyDescent="0.25">
      <c r="A55" s="17"/>
      <c r="B55" s="17"/>
      <c r="C55" s="14" t="s">
        <v>83</v>
      </c>
      <c r="D55" s="75">
        <v>0</v>
      </c>
      <c r="E55" s="75">
        <v>0</v>
      </c>
      <c r="F55" s="75">
        <v>2787</v>
      </c>
      <c r="G55" s="75">
        <v>2787</v>
      </c>
      <c r="H55" s="75">
        <v>2787</v>
      </c>
    </row>
    <row r="56" spans="1:8" x14ac:dyDescent="0.25">
      <c r="A56" s="17"/>
      <c r="B56" s="17"/>
      <c r="C56" s="18" t="s">
        <v>57</v>
      </c>
      <c r="D56" s="75">
        <v>281033</v>
      </c>
      <c r="E56" s="75">
        <v>846367</v>
      </c>
      <c r="F56" s="75">
        <v>212500</v>
      </c>
      <c r="G56" s="75">
        <v>0</v>
      </c>
      <c r="H56" s="75">
        <v>0</v>
      </c>
    </row>
    <row r="57" spans="1:8" x14ac:dyDescent="0.25">
      <c r="A57" s="17"/>
      <c r="B57" s="17"/>
      <c r="C57" s="18"/>
      <c r="D57" s="75"/>
      <c r="E57" s="75"/>
      <c r="F57" s="75"/>
      <c r="G57" s="75"/>
      <c r="H57" s="75"/>
    </row>
  </sheetData>
  <mergeCells count="7">
    <mergeCell ref="A25:C25"/>
    <mergeCell ref="A9:C9"/>
    <mergeCell ref="A26:C26"/>
    <mergeCell ref="A2:H2"/>
    <mergeCell ref="A4:H4"/>
    <mergeCell ref="A6:H6"/>
    <mergeCell ref="A8:C8"/>
  </mergeCells>
  <pageMargins left="0.7" right="0.7" top="0.75" bottom="0.75" header="0.3" footer="0.3"/>
  <pageSetup paperSize="9" scale="8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H30"/>
  <sheetViews>
    <sheetView workbookViewId="0">
      <selection activeCell="E34" sqref="E34"/>
    </sheetView>
  </sheetViews>
  <sheetFormatPr defaultRowHeight="15" x14ac:dyDescent="0.25"/>
  <cols>
    <col min="1" max="1" width="44.7109375" customWidth="1"/>
    <col min="2" max="6" width="19.42578125" customWidth="1"/>
    <col min="7" max="8" width="25.28515625" customWidth="1"/>
  </cols>
  <sheetData>
    <row r="1" spans="1:8" ht="18" x14ac:dyDescent="0.25">
      <c r="A1" s="24"/>
      <c r="B1" s="24"/>
      <c r="C1" s="24"/>
      <c r="D1" s="24"/>
      <c r="E1" s="24"/>
      <c r="F1" s="24"/>
      <c r="G1" s="24"/>
      <c r="H1" s="24"/>
    </row>
    <row r="2" spans="1:8" ht="15.75" customHeight="1" x14ac:dyDescent="0.25">
      <c r="A2" s="103" t="s">
        <v>36</v>
      </c>
      <c r="B2" s="103"/>
      <c r="C2" s="103"/>
      <c r="D2" s="103"/>
      <c r="E2" s="103"/>
      <c r="F2" s="103"/>
      <c r="G2" s="41"/>
      <c r="H2" s="41"/>
    </row>
    <row r="3" spans="1:8" ht="18" x14ac:dyDescent="0.25">
      <c r="A3" s="24"/>
      <c r="B3" s="24"/>
      <c r="C3" s="24"/>
      <c r="D3" s="24"/>
      <c r="E3" s="24"/>
      <c r="F3" s="24"/>
      <c r="G3" s="6"/>
      <c r="H3" s="6"/>
    </row>
    <row r="4" spans="1:8" ht="25.5" customHeight="1" x14ac:dyDescent="0.25">
      <c r="A4" s="49" t="s">
        <v>11</v>
      </c>
      <c r="B4" s="47" t="s">
        <v>90</v>
      </c>
      <c r="C4" s="47" t="s">
        <v>93</v>
      </c>
      <c r="D4" s="48" t="s">
        <v>91</v>
      </c>
      <c r="E4" s="48" t="s">
        <v>34</v>
      </c>
      <c r="F4" s="48" t="s">
        <v>92</v>
      </c>
    </row>
    <row r="5" spans="1:8" s="52" customFormat="1" ht="11.25" x14ac:dyDescent="0.2">
      <c r="A5" s="56">
        <v>1</v>
      </c>
      <c r="B5" s="54">
        <v>2</v>
      </c>
      <c r="C5" s="54">
        <v>3</v>
      </c>
      <c r="D5" s="55">
        <v>4</v>
      </c>
      <c r="E5" s="55">
        <v>5</v>
      </c>
      <c r="F5" s="55">
        <v>6</v>
      </c>
    </row>
    <row r="6" spans="1:8" x14ac:dyDescent="0.25">
      <c r="A6" s="12" t="s">
        <v>37</v>
      </c>
      <c r="B6" s="73">
        <f>B7+B10+B12</f>
        <v>33284426.469999999</v>
      </c>
      <c r="C6" s="73">
        <f t="shared" ref="C6:F6" si="0">C7+C10+C12</f>
        <v>43899623</v>
      </c>
      <c r="D6" s="73">
        <f t="shared" si="0"/>
        <v>53382909</v>
      </c>
      <c r="E6" s="73">
        <f t="shared" si="0"/>
        <v>51814810</v>
      </c>
      <c r="F6" s="73">
        <f t="shared" si="0"/>
        <v>52303189</v>
      </c>
    </row>
    <row r="7" spans="1:8" x14ac:dyDescent="0.25">
      <c r="A7" s="12" t="s">
        <v>19</v>
      </c>
      <c r="B7" s="73">
        <f>B8+B9</f>
        <v>22403359.469999999</v>
      </c>
      <c r="C7" s="73">
        <f>C8+C9</f>
        <v>29841725</v>
      </c>
      <c r="D7" s="76">
        <f>D8+D9</f>
        <v>38813807</v>
      </c>
      <c r="E7" s="76">
        <f t="shared" ref="E7:F7" si="1">E8+E9</f>
        <v>40025783</v>
      </c>
      <c r="F7" s="76">
        <f t="shared" si="1"/>
        <v>40557336</v>
      </c>
    </row>
    <row r="8" spans="1:8" x14ac:dyDescent="0.25">
      <c r="A8" s="36" t="s">
        <v>20</v>
      </c>
      <c r="B8" s="75">
        <v>20416615.469999999</v>
      </c>
      <c r="C8" s="72">
        <v>27201063</v>
      </c>
      <c r="D8" s="10">
        <v>37021234</v>
      </c>
      <c r="E8" s="10">
        <v>39725155</v>
      </c>
      <c r="F8" s="10">
        <v>40338592</v>
      </c>
    </row>
    <row r="9" spans="1:8" x14ac:dyDescent="0.25">
      <c r="A9" s="37" t="s">
        <v>21</v>
      </c>
      <c r="B9" s="75">
        <v>1986744</v>
      </c>
      <c r="C9" s="72">
        <v>2640662</v>
      </c>
      <c r="D9" s="10">
        <v>1792573</v>
      </c>
      <c r="E9" s="10">
        <v>300628</v>
      </c>
      <c r="F9" s="10">
        <v>218744</v>
      </c>
    </row>
    <row r="10" spans="1:8" x14ac:dyDescent="0.25">
      <c r="A10" s="12" t="s">
        <v>22</v>
      </c>
      <c r="B10" s="73">
        <f>B11</f>
        <v>16713</v>
      </c>
      <c r="C10" s="73">
        <f>C11</f>
        <v>29817</v>
      </c>
      <c r="D10" s="76">
        <f>D11</f>
        <v>39817</v>
      </c>
      <c r="E10" s="76">
        <f t="shared" ref="E10:F10" si="2">E11</f>
        <v>39817</v>
      </c>
      <c r="F10" s="76">
        <f t="shared" si="2"/>
        <v>39817</v>
      </c>
    </row>
    <row r="11" spans="1:8" x14ac:dyDescent="0.25">
      <c r="A11" s="38" t="s">
        <v>23</v>
      </c>
      <c r="B11" s="74">
        <v>16713</v>
      </c>
      <c r="C11" s="74">
        <v>29817</v>
      </c>
      <c r="D11" s="10">
        <v>39817</v>
      </c>
      <c r="E11" s="10">
        <v>39817</v>
      </c>
      <c r="F11" s="10">
        <v>39817</v>
      </c>
    </row>
    <row r="12" spans="1:8" x14ac:dyDescent="0.25">
      <c r="A12" s="12" t="s">
        <v>78</v>
      </c>
      <c r="B12" s="73">
        <f>B13+B14+B15</f>
        <v>10864354</v>
      </c>
      <c r="C12" s="73">
        <f>C13+C14+C15</f>
        <v>14028081</v>
      </c>
      <c r="D12" s="76">
        <f>D13+D14+D15</f>
        <v>14529285</v>
      </c>
      <c r="E12" s="76">
        <f t="shared" ref="E12:F12" si="3">E13+E14+E15</f>
        <v>11749210</v>
      </c>
      <c r="F12" s="76">
        <f t="shared" si="3"/>
        <v>11706036</v>
      </c>
    </row>
    <row r="13" spans="1:8" x14ac:dyDescent="0.25">
      <c r="A13" s="17" t="s">
        <v>79</v>
      </c>
      <c r="B13" s="74">
        <v>376</v>
      </c>
      <c r="C13" s="74">
        <v>14236</v>
      </c>
      <c r="D13" s="10">
        <v>21236</v>
      </c>
      <c r="E13" s="10">
        <v>21236</v>
      </c>
      <c r="F13" s="10">
        <v>21236</v>
      </c>
    </row>
    <row r="14" spans="1:8" x14ac:dyDescent="0.25">
      <c r="A14" s="17" t="s">
        <v>80</v>
      </c>
      <c r="B14" s="74">
        <v>0</v>
      </c>
      <c r="C14" s="74">
        <v>194517</v>
      </c>
      <c r="D14" s="10">
        <v>264074</v>
      </c>
      <c r="E14" s="10">
        <v>159674</v>
      </c>
      <c r="F14" s="10"/>
    </row>
    <row r="15" spans="1:8" x14ac:dyDescent="0.25">
      <c r="A15" s="17" t="s">
        <v>81</v>
      </c>
      <c r="B15" s="74">
        <f>B16+B17</f>
        <v>10863978</v>
      </c>
      <c r="C15" s="74">
        <f t="shared" ref="C15:F15" si="4">C16+C17</f>
        <v>13819328</v>
      </c>
      <c r="D15" s="74">
        <f t="shared" si="4"/>
        <v>14243975</v>
      </c>
      <c r="E15" s="74">
        <f t="shared" si="4"/>
        <v>11568300</v>
      </c>
      <c r="F15" s="74">
        <f t="shared" si="4"/>
        <v>11684800</v>
      </c>
    </row>
    <row r="16" spans="1:8" x14ac:dyDescent="0.25">
      <c r="A16" s="17" t="s">
        <v>87</v>
      </c>
      <c r="B16" s="74">
        <v>135704</v>
      </c>
      <c r="C16" s="74">
        <v>222641</v>
      </c>
      <c r="D16" s="10">
        <v>562350</v>
      </c>
      <c r="E16" s="10">
        <v>562350</v>
      </c>
      <c r="F16" s="10">
        <v>562350</v>
      </c>
    </row>
    <row r="17" spans="1:6" x14ac:dyDescent="0.25">
      <c r="A17" s="53" t="s">
        <v>88</v>
      </c>
      <c r="B17" s="80">
        <v>10728274</v>
      </c>
      <c r="C17" s="80">
        <v>13596687</v>
      </c>
      <c r="D17" s="72">
        <v>13681625</v>
      </c>
      <c r="E17" s="72">
        <v>11005950</v>
      </c>
      <c r="F17" s="72">
        <v>11122450</v>
      </c>
    </row>
    <row r="18" spans="1:6" x14ac:dyDescent="0.25">
      <c r="A18" s="53"/>
      <c r="B18" s="80"/>
      <c r="C18" s="80"/>
      <c r="D18" s="72"/>
      <c r="E18" s="72"/>
      <c r="F18" s="72"/>
    </row>
    <row r="19" spans="1:6" x14ac:dyDescent="0.25">
      <c r="A19" s="12" t="s">
        <v>38</v>
      </c>
      <c r="B19" s="73">
        <f>B20+B23+B25</f>
        <v>33404289</v>
      </c>
      <c r="C19" s="73">
        <f t="shared" ref="C19:F19" si="5">C20+C23+C25</f>
        <v>43806725</v>
      </c>
      <c r="D19" s="73">
        <f t="shared" si="5"/>
        <v>53382909</v>
      </c>
      <c r="E19" s="73">
        <f t="shared" si="5"/>
        <v>51814810</v>
      </c>
      <c r="F19" s="73">
        <f t="shared" si="5"/>
        <v>52303189</v>
      </c>
    </row>
    <row r="20" spans="1:6" x14ac:dyDescent="0.25">
      <c r="A20" s="12" t="s">
        <v>19</v>
      </c>
      <c r="B20" s="73">
        <f>B21+B22</f>
        <v>22403358</v>
      </c>
      <c r="C20" s="73">
        <f t="shared" ref="C20:F20" si="6">C21+C22</f>
        <v>29841725</v>
      </c>
      <c r="D20" s="73">
        <f t="shared" si="6"/>
        <v>38813807</v>
      </c>
      <c r="E20" s="73">
        <f t="shared" si="6"/>
        <v>40025783</v>
      </c>
      <c r="F20" s="73">
        <f t="shared" si="6"/>
        <v>40557336</v>
      </c>
    </row>
    <row r="21" spans="1:6" x14ac:dyDescent="0.25">
      <c r="A21" s="36" t="s">
        <v>20</v>
      </c>
      <c r="B21" s="75">
        <v>20416615</v>
      </c>
      <c r="C21" s="72">
        <v>27201063</v>
      </c>
      <c r="D21" s="10">
        <v>37021234</v>
      </c>
      <c r="E21" s="10">
        <v>39725155</v>
      </c>
      <c r="F21" s="10">
        <v>40338592</v>
      </c>
    </row>
    <row r="22" spans="1:6" x14ac:dyDescent="0.25">
      <c r="A22" s="37" t="s">
        <v>21</v>
      </c>
      <c r="B22" s="75">
        <v>1986743</v>
      </c>
      <c r="C22" s="72">
        <v>2640662</v>
      </c>
      <c r="D22" s="10">
        <v>1792573</v>
      </c>
      <c r="E22" s="10">
        <v>300628</v>
      </c>
      <c r="F22" s="10">
        <v>218744</v>
      </c>
    </row>
    <row r="23" spans="1:6" x14ac:dyDescent="0.25">
      <c r="A23" s="12" t="s">
        <v>22</v>
      </c>
      <c r="B23" s="73">
        <f>B24</f>
        <v>15447</v>
      </c>
      <c r="C23" s="73">
        <f t="shared" ref="C23:F23" si="7">C24</f>
        <v>29817</v>
      </c>
      <c r="D23" s="73">
        <f t="shared" si="7"/>
        <v>39817</v>
      </c>
      <c r="E23" s="73">
        <f t="shared" si="7"/>
        <v>39817</v>
      </c>
      <c r="F23" s="73">
        <f t="shared" si="7"/>
        <v>39817</v>
      </c>
    </row>
    <row r="24" spans="1:6" x14ac:dyDescent="0.25">
      <c r="A24" s="38" t="s">
        <v>23</v>
      </c>
      <c r="B24" s="74">
        <v>15447</v>
      </c>
      <c r="C24" s="74">
        <v>29817</v>
      </c>
      <c r="D24" s="10">
        <v>39817</v>
      </c>
      <c r="E24" s="10">
        <v>39817</v>
      </c>
      <c r="F24" s="10">
        <v>39817</v>
      </c>
    </row>
    <row r="25" spans="1:6" x14ac:dyDescent="0.25">
      <c r="A25" s="25" t="s">
        <v>78</v>
      </c>
      <c r="B25" s="73">
        <f>B26+B27+B28</f>
        <v>10985484</v>
      </c>
      <c r="C25" s="73">
        <f t="shared" ref="C25:F25" si="8">C26+C27+C28</f>
        <v>13935183</v>
      </c>
      <c r="D25" s="73">
        <f t="shared" si="8"/>
        <v>14529285</v>
      </c>
      <c r="E25" s="73">
        <f t="shared" si="8"/>
        <v>11749210</v>
      </c>
      <c r="F25" s="73">
        <f t="shared" si="8"/>
        <v>11706036</v>
      </c>
    </row>
    <row r="26" spans="1:6" x14ac:dyDescent="0.25">
      <c r="A26" s="17" t="s">
        <v>79</v>
      </c>
      <c r="B26" s="74">
        <v>1133</v>
      </c>
      <c r="C26" s="74">
        <v>14236</v>
      </c>
      <c r="D26" s="10">
        <v>21236</v>
      </c>
      <c r="E26" s="10">
        <v>21236</v>
      </c>
      <c r="F26" s="10">
        <v>21236</v>
      </c>
    </row>
    <row r="27" spans="1:6" x14ac:dyDescent="0.25">
      <c r="A27" s="17" t="s">
        <v>80</v>
      </c>
      <c r="B27" s="74">
        <v>120372</v>
      </c>
      <c r="C27" s="74">
        <v>101619</v>
      </c>
      <c r="D27" s="10">
        <v>264074</v>
      </c>
      <c r="E27" s="10">
        <v>159674</v>
      </c>
      <c r="F27" s="10">
        <v>0</v>
      </c>
    </row>
    <row r="28" spans="1:6" x14ac:dyDescent="0.25">
      <c r="A28" s="17" t="s">
        <v>81</v>
      </c>
      <c r="B28" s="74">
        <f>B29+B30</f>
        <v>10863979</v>
      </c>
      <c r="C28" s="74">
        <f t="shared" ref="C28" si="9">C29+C30</f>
        <v>13819328</v>
      </c>
      <c r="D28" s="74">
        <f t="shared" ref="D28" si="10">D29+D30</f>
        <v>14243975</v>
      </c>
      <c r="E28" s="74">
        <f t="shared" ref="E28" si="11">E29+E30</f>
        <v>11568300</v>
      </c>
      <c r="F28" s="74">
        <f t="shared" ref="F28" si="12">F29+F30</f>
        <v>11684800</v>
      </c>
    </row>
    <row r="29" spans="1:6" x14ac:dyDescent="0.25">
      <c r="A29" s="17" t="s">
        <v>87</v>
      </c>
      <c r="B29" s="74">
        <v>135705</v>
      </c>
      <c r="C29" s="74">
        <v>222641</v>
      </c>
      <c r="D29" s="10">
        <v>562350</v>
      </c>
      <c r="E29" s="10">
        <v>562350</v>
      </c>
      <c r="F29" s="10">
        <v>562350</v>
      </c>
    </row>
    <row r="30" spans="1:6" x14ac:dyDescent="0.25">
      <c r="A30" s="53" t="s">
        <v>88</v>
      </c>
      <c r="B30" s="80">
        <v>10728274</v>
      </c>
      <c r="C30" s="80">
        <v>13596687</v>
      </c>
      <c r="D30" s="72">
        <v>13681625</v>
      </c>
      <c r="E30" s="72">
        <v>11005950</v>
      </c>
      <c r="F30" s="72">
        <v>11122450</v>
      </c>
    </row>
  </sheetData>
  <mergeCells count="1">
    <mergeCell ref="A2:F2"/>
  </mergeCells>
  <pageMargins left="0.7" right="0.7" top="0.75" bottom="0.75" header="0.3" footer="0.3"/>
  <pageSetup paperSize="9" scale="92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H10"/>
  <sheetViews>
    <sheetView workbookViewId="0">
      <selection activeCell="D10" sqref="D10"/>
    </sheetView>
  </sheetViews>
  <sheetFormatPr defaultRowHeight="15" x14ac:dyDescent="0.25"/>
  <cols>
    <col min="1" max="1" width="44.7109375" customWidth="1"/>
    <col min="2" max="6" width="19.42578125" customWidth="1"/>
    <col min="7" max="8" width="25.28515625" customWidth="1"/>
  </cols>
  <sheetData>
    <row r="1" spans="1:8" ht="18" x14ac:dyDescent="0.25">
      <c r="A1" s="24"/>
      <c r="B1" s="24"/>
      <c r="C1" s="24"/>
      <c r="D1" s="24"/>
      <c r="E1" s="24"/>
      <c r="F1" s="24"/>
      <c r="G1" s="24"/>
      <c r="H1" s="24"/>
    </row>
    <row r="2" spans="1:8" ht="15.75" customHeight="1" x14ac:dyDescent="0.25">
      <c r="A2" s="103" t="s">
        <v>39</v>
      </c>
      <c r="B2" s="103"/>
      <c r="C2" s="103"/>
      <c r="D2" s="103"/>
      <c r="E2" s="103"/>
      <c r="F2" s="103"/>
      <c r="G2" s="41"/>
      <c r="H2" s="41"/>
    </row>
    <row r="3" spans="1:8" ht="18" x14ac:dyDescent="0.25">
      <c r="A3" s="24"/>
      <c r="B3" s="24"/>
      <c r="C3" s="24"/>
      <c r="D3" s="24"/>
      <c r="E3" s="24"/>
      <c r="F3" s="24"/>
      <c r="G3" s="6"/>
      <c r="H3" s="6"/>
    </row>
    <row r="4" spans="1:8" ht="25.5" customHeight="1" x14ac:dyDescent="0.25">
      <c r="A4" s="49" t="s">
        <v>11</v>
      </c>
      <c r="B4" s="47" t="s">
        <v>90</v>
      </c>
      <c r="C4" s="47" t="s">
        <v>93</v>
      </c>
      <c r="D4" s="48" t="s">
        <v>91</v>
      </c>
      <c r="E4" s="48" t="s">
        <v>34</v>
      </c>
      <c r="F4" s="48" t="s">
        <v>92</v>
      </c>
    </row>
    <row r="5" spans="1:8" s="52" customFormat="1" ht="11.25" x14ac:dyDescent="0.2">
      <c r="A5" s="56">
        <v>1</v>
      </c>
      <c r="B5" s="54">
        <v>2</v>
      </c>
      <c r="C5" s="54">
        <v>3</v>
      </c>
      <c r="D5" s="55">
        <v>4</v>
      </c>
      <c r="E5" s="55">
        <v>5</v>
      </c>
      <c r="F5" s="55">
        <v>6</v>
      </c>
    </row>
    <row r="6" spans="1:8" x14ac:dyDescent="0.25">
      <c r="A6" s="12" t="s">
        <v>74</v>
      </c>
      <c r="B6" s="73">
        <f>B7</f>
        <v>33404289</v>
      </c>
      <c r="C6" s="73">
        <f t="shared" ref="C6:F7" si="0">C7</f>
        <v>43806725</v>
      </c>
      <c r="D6" s="73">
        <f t="shared" si="0"/>
        <v>53382909</v>
      </c>
      <c r="E6" s="73">
        <f t="shared" si="0"/>
        <v>51814810</v>
      </c>
      <c r="F6" s="73">
        <f t="shared" si="0"/>
        <v>52303189</v>
      </c>
    </row>
    <row r="7" spans="1:8" x14ac:dyDescent="0.25">
      <c r="A7" s="12" t="s">
        <v>12</v>
      </c>
      <c r="B7" s="73">
        <f>B8</f>
        <v>33404289</v>
      </c>
      <c r="C7" s="73">
        <f t="shared" si="0"/>
        <v>43806725</v>
      </c>
      <c r="D7" s="73">
        <f t="shared" si="0"/>
        <v>53382909</v>
      </c>
      <c r="E7" s="73">
        <f t="shared" si="0"/>
        <v>51814810</v>
      </c>
      <c r="F7" s="73">
        <f t="shared" si="0"/>
        <v>52303189</v>
      </c>
    </row>
    <row r="8" spans="1:8" x14ac:dyDescent="0.25">
      <c r="A8" s="38" t="s">
        <v>75</v>
      </c>
      <c r="B8" s="74">
        <f>B9+B10</f>
        <v>33404289</v>
      </c>
      <c r="C8" s="74">
        <f t="shared" ref="C8:F8" si="1">C9+C10</f>
        <v>43806725</v>
      </c>
      <c r="D8" s="74">
        <f t="shared" si="1"/>
        <v>53382909</v>
      </c>
      <c r="E8" s="74">
        <f t="shared" si="1"/>
        <v>51814810</v>
      </c>
      <c r="F8" s="74">
        <f t="shared" si="1"/>
        <v>52303189</v>
      </c>
    </row>
    <row r="9" spans="1:8" x14ac:dyDescent="0.25">
      <c r="A9" s="17" t="s">
        <v>76</v>
      </c>
      <c r="B9" s="74">
        <v>33211377</v>
      </c>
      <c r="C9" s="74">
        <v>43489135</v>
      </c>
      <c r="D9" s="10">
        <f>53382909-D10</f>
        <v>52601815</v>
      </c>
      <c r="E9" s="10">
        <v>51033716</v>
      </c>
      <c r="F9" s="10">
        <v>51522095</v>
      </c>
    </row>
    <row r="10" spans="1:8" x14ac:dyDescent="0.25">
      <c r="A10" s="17" t="s">
        <v>77</v>
      </c>
      <c r="B10" s="74">
        <v>192912</v>
      </c>
      <c r="C10" s="74">
        <v>317590</v>
      </c>
      <c r="D10" s="10">
        <v>781094</v>
      </c>
      <c r="E10" s="10">
        <v>781094</v>
      </c>
      <c r="F10" s="10">
        <v>781094</v>
      </c>
    </row>
  </sheetData>
  <mergeCells count="1">
    <mergeCell ref="A2:F2"/>
  </mergeCells>
  <pageMargins left="0.7" right="0.7" top="0.75" bottom="0.75" header="0.3" footer="0.3"/>
  <pageSetup paperSize="9" scale="92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I101"/>
  <sheetViews>
    <sheetView workbookViewId="0">
      <selection activeCell="E65" sqref="E65"/>
    </sheetView>
  </sheetViews>
  <sheetFormatPr defaultRowHeight="15" x14ac:dyDescent="0.25"/>
  <cols>
    <col min="1" max="2" width="36.7109375" customWidth="1"/>
    <col min="3" max="7" width="19.42578125" customWidth="1"/>
    <col min="8" max="9" width="24.28515625" customWidth="1"/>
  </cols>
  <sheetData>
    <row r="1" spans="1:9" ht="18" x14ac:dyDescent="0.25">
      <c r="A1" s="24"/>
      <c r="B1" s="24"/>
      <c r="C1" s="24"/>
      <c r="D1" s="24"/>
      <c r="E1" s="5"/>
      <c r="F1" s="5"/>
      <c r="G1" s="5"/>
      <c r="H1" s="6"/>
      <c r="I1" s="6"/>
    </row>
    <row r="2" spans="1:9" ht="18" customHeight="1" x14ac:dyDescent="0.25">
      <c r="A2" s="103" t="s">
        <v>13</v>
      </c>
      <c r="B2" s="103"/>
      <c r="C2" s="103"/>
      <c r="D2" s="103"/>
      <c r="E2" s="103"/>
      <c r="F2" s="103"/>
      <c r="G2" s="103"/>
      <c r="H2" s="39"/>
      <c r="I2" s="39"/>
    </row>
    <row r="3" spans="1:9" ht="18" x14ac:dyDescent="0.25">
      <c r="A3" s="24"/>
      <c r="B3" s="24"/>
      <c r="C3" s="24"/>
      <c r="D3" s="24"/>
      <c r="E3" s="5"/>
      <c r="F3" s="5"/>
      <c r="G3" s="5"/>
      <c r="H3" s="6"/>
      <c r="I3" s="6"/>
    </row>
    <row r="4" spans="1:9" ht="25.5" x14ac:dyDescent="0.25">
      <c r="A4" s="116" t="s">
        <v>11</v>
      </c>
      <c r="B4" s="117"/>
      <c r="C4" s="47" t="s">
        <v>90</v>
      </c>
      <c r="D4" s="47" t="s">
        <v>93</v>
      </c>
      <c r="E4" s="48" t="s">
        <v>91</v>
      </c>
      <c r="F4" s="48" t="s">
        <v>34</v>
      </c>
      <c r="G4" s="48" t="s">
        <v>92</v>
      </c>
    </row>
    <row r="5" spans="1:9" ht="25.5" customHeight="1" x14ac:dyDescent="0.25">
      <c r="A5" s="57">
        <v>-60</v>
      </c>
      <c r="B5" s="43" t="s">
        <v>40</v>
      </c>
      <c r="C5" s="67"/>
      <c r="D5" s="67"/>
      <c r="E5" s="66"/>
      <c r="F5" s="66"/>
      <c r="G5" s="66"/>
      <c r="H5" s="60"/>
    </row>
    <row r="6" spans="1:9" ht="25.5" customHeight="1" x14ac:dyDescent="0.25">
      <c r="A6" s="57">
        <v>-6030</v>
      </c>
      <c r="B6" s="43" t="s">
        <v>41</v>
      </c>
      <c r="C6" s="93">
        <f>C7+C53+C75</f>
        <v>33404289</v>
      </c>
      <c r="D6" s="93">
        <f>D7+D53+D75</f>
        <v>43800125</v>
      </c>
      <c r="E6" s="93">
        <f>E7+E53+E75</f>
        <v>53382909</v>
      </c>
      <c r="F6" s="93">
        <f>F7+F53+F75</f>
        <v>51814810</v>
      </c>
      <c r="G6" s="93">
        <f>G7+G53+G75</f>
        <v>52303189</v>
      </c>
      <c r="H6" s="60"/>
      <c r="I6" s="68"/>
    </row>
    <row r="7" spans="1:9" ht="25.5" customHeight="1" x14ac:dyDescent="0.25">
      <c r="A7" s="57">
        <v>-3001</v>
      </c>
      <c r="B7" s="43" t="s">
        <v>42</v>
      </c>
      <c r="C7" s="93">
        <f>C8+C23+C30+C34+C41</f>
        <v>20565566</v>
      </c>
      <c r="D7" s="93">
        <f>D8+D23+D30+D34+D41</f>
        <v>27366235</v>
      </c>
      <c r="E7" s="93">
        <f>E8+E23+E30+E34+E41</f>
        <v>37429895</v>
      </c>
      <c r="F7" s="93">
        <f>F8+F23+F30+F34+F41</f>
        <v>40027766</v>
      </c>
      <c r="G7" s="93">
        <f>G8+G23+G30+G34+G41</f>
        <v>40399645</v>
      </c>
      <c r="H7" s="60"/>
    </row>
    <row r="8" spans="1:9" ht="25.5" customHeight="1" x14ac:dyDescent="0.25">
      <c r="A8" s="59" t="s">
        <v>43</v>
      </c>
      <c r="B8" s="58" t="s">
        <v>44</v>
      </c>
      <c r="C8" s="93">
        <f>C9+C17+C20</f>
        <v>16844520</v>
      </c>
      <c r="D8" s="93">
        <f t="shared" ref="D8:G8" si="0">D9+D17+D20</f>
        <v>21553201</v>
      </c>
      <c r="E8" s="93">
        <f t="shared" si="0"/>
        <v>28048568</v>
      </c>
      <c r="F8" s="93">
        <f t="shared" si="0"/>
        <v>28660493</v>
      </c>
      <c r="G8" s="93">
        <f t="shared" si="0"/>
        <v>28856493</v>
      </c>
      <c r="H8" s="60"/>
    </row>
    <row r="9" spans="1:9" ht="25.5" customHeight="1" x14ac:dyDescent="0.25">
      <c r="A9" s="4">
        <v>11</v>
      </c>
      <c r="B9" s="43" t="s">
        <v>45</v>
      </c>
      <c r="C9" s="93">
        <f>C10+C15</f>
        <v>16827940</v>
      </c>
      <c r="D9" s="93">
        <f t="shared" ref="D9:G9" si="1">D10+D15</f>
        <v>21509148</v>
      </c>
      <c r="E9" s="93">
        <f t="shared" si="1"/>
        <v>27987515</v>
      </c>
      <c r="F9" s="93">
        <f t="shared" si="1"/>
        <v>28599440</v>
      </c>
      <c r="G9" s="93">
        <f t="shared" si="1"/>
        <v>28795440</v>
      </c>
      <c r="H9" s="69"/>
      <c r="I9" s="68"/>
    </row>
    <row r="10" spans="1:9" ht="25.5" customHeight="1" x14ac:dyDescent="0.25">
      <c r="A10" s="59">
        <v>3</v>
      </c>
      <c r="B10" s="35" t="s">
        <v>7</v>
      </c>
      <c r="C10" s="94">
        <f>C11+C12+C13+C14</f>
        <v>16810157</v>
      </c>
      <c r="D10" s="94">
        <f t="shared" ref="D10:G10" si="2">D11+D12+D13+D14</f>
        <v>21477548</v>
      </c>
      <c r="E10" s="10">
        <f t="shared" si="2"/>
        <v>27477515</v>
      </c>
      <c r="F10" s="10">
        <f t="shared" si="2"/>
        <v>28439440</v>
      </c>
      <c r="G10" s="11">
        <f t="shared" si="2"/>
        <v>28635440</v>
      </c>
      <c r="H10" s="69"/>
    </row>
    <row r="11" spans="1:9" ht="25.5" customHeight="1" x14ac:dyDescent="0.25">
      <c r="A11" s="59">
        <v>31</v>
      </c>
      <c r="B11" s="35" t="s">
        <v>8</v>
      </c>
      <c r="C11" s="94">
        <v>13833105</v>
      </c>
      <c r="D11" s="94">
        <v>17888969</v>
      </c>
      <c r="E11" s="10">
        <v>22495250</v>
      </c>
      <c r="F11" s="10">
        <v>22966550</v>
      </c>
      <c r="G11" s="11">
        <v>23199550</v>
      </c>
      <c r="H11" s="69"/>
    </row>
    <row r="12" spans="1:9" ht="25.5" customHeight="1" x14ac:dyDescent="0.25">
      <c r="A12" s="59">
        <v>32</v>
      </c>
      <c r="B12" s="35" t="s">
        <v>15</v>
      </c>
      <c r="C12" s="94">
        <v>2943097</v>
      </c>
      <c r="D12" s="94">
        <v>3559049</v>
      </c>
      <c r="E12" s="10">
        <v>4947735</v>
      </c>
      <c r="F12" s="10">
        <v>5438360</v>
      </c>
      <c r="G12" s="11">
        <v>5401360</v>
      </c>
      <c r="H12" s="60"/>
    </row>
    <row r="13" spans="1:9" ht="25.5" customHeight="1" x14ac:dyDescent="0.25">
      <c r="A13" s="59">
        <v>34</v>
      </c>
      <c r="B13" s="35" t="s">
        <v>46</v>
      </c>
      <c r="C13" s="94">
        <v>23328</v>
      </c>
      <c r="D13" s="94">
        <v>20530</v>
      </c>
      <c r="E13" s="10">
        <v>15530</v>
      </c>
      <c r="F13" s="10">
        <v>15530</v>
      </c>
      <c r="G13" s="10">
        <v>15530</v>
      </c>
      <c r="H13" s="60"/>
    </row>
    <row r="14" spans="1:9" ht="25.5" customHeight="1" x14ac:dyDescent="0.25">
      <c r="A14" s="59">
        <v>38</v>
      </c>
      <c r="B14" s="35" t="s">
        <v>47</v>
      </c>
      <c r="C14" s="94">
        <v>10627</v>
      </c>
      <c r="D14" s="94">
        <v>9000</v>
      </c>
      <c r="E14" s="10">
        <v>19000</v>
      </c>
      <c r="F14" s="10">
        <v>19000</v>
      </c>
      <c r="G14" s="10">
        <v>19000</v>
      </c>
      <c r="H14" s="60"/>
    </row>
    <row r="15" spans="1:9" ht="25.5" customHeight="1" x14ac:dyDescent="0.25">
      <c r="A15" s="59">
        <v>4</v>
      </c>
      <c r="B15" s="35" t="s">
        <v>9</v>
      </c>
      <c r="C15" s="94">
        <f>C16</f>
        <v>17783</v>
      </c>
      <c r="D15" s="94">
        <f t="shared" ref="D15:G15" si="3">D16</f>
        <v>31600</v>
      </c>
      <c r="E15" s="94">
        <f t="shared" si="3"/>
        <v>510000</v>
      </c>
      <c r="F15" s="94">
        <f t="shared" si="3"/>
        <v>160000</v>
      </c>
      <c r="G15" s="94">
        <f t="shared" si="3"/>
        <v>160000</v>
      </c>
      <c r="H15" s="60"/>
    </row>
    <row r="16" spans="1:9" ht="25.5" x14ac:dyDescent="0.25">
      <c r="A16" s="59">
        <v>42</v>
      </c>
      <c r="B16" s="35" t="s">
        <v>48</v>
      </c>
      <c r="C16" s="92">
        <v>17783</v>
      </c>
      <c r="D16" s="92">
        <v>31600</v>
      </c>
      <c r="E16" s="92">
        <v>510000</v>
      </c>
      <c r="F16" s="92">
        <v>160000</v>
      </c>
      <c r="G16" s="92">
        <v>160000</v>
      </c>
      <c r="H16" s="60"/>
    </row>
    <row r="17" spans="1:8" x14ac:dyDescent="0.25">
      <c r="A17" s="4">
        <v>31</v>
      </c>
      <c r="B17" s="43" t="s">
        <v>49</v>
      </c>
      <c r="C17" s="91">
        <f>C18</f>
        <v>15447</v>
      </c>
      <c r="D17" s="91">
        <f t="shared" ref="D17:G17" si="4">D18</f>
        <v>29817</v>
      </c>
      <c r="E17" s="91">
        <f t="shared" si="4"/>
        <v>39817</v>
      </c>
      <c r="F17" s="91">
        <f t="shared" si="4"/>
        <v>39817</v>
      </c>
      <c r="G17" s="91">
        <f t="shared" si="4"/>
        <v>39817</v>
      </c>
      <c r="H17" s="60"/>
    </row>
    <row r="18" spans="1:8" x14ac:dyDescent="0.25">
      <c r="A18" s="59">
        <v>3</v>
      </c>
      <c r="B18" s="35" t="s">
        <v>7</v>
      </c>
      <c r="C18" s="92">
        <f>C19</f>
        <v>15447</v>
      </c>
      <c r="D18" s="92">
        <f t="shared" ref="D18:G18" si="5">D19</f>
        <v>29817</v>
      </c>
      <c r="E18" s="92">
        <f>E19</f>
        <v>39817</v>
      </c>
      <c r="F18" s="92">
        <f t="shared" si="5"/>
        <v>39817</v>
      </c>
      <c r="G18" s="92">
        <f t="shared" si="5"/>
        <v>39817</v>
      </c>
      <c r="H18" s="60"/>
    </row>
    <row r="19" spans="1:8" x14ac:dyDescent="0.25">
      <c r="A19" s="59">
        <v>32</v>
      </c>
      <c r="B19" s="35" t="s">
        <v>15</v>
      </c>
      <c r="C19" s="92">
        <v>15447</v>
      </c>
      <c r="D19" s="92">
        <v>29817</v>
      </c>
      <c r="E19" s="92">
        <v>39817</v>
      </c>
      <c r="F19" s="92">
        <v>39817</v>
      </c>
      <c r="G19" s="92">
        <v>39817</v>
      </c>
      <c r="H19" s="60"/>
    </row>
    <row r="20" spans="1:8" x14ac:dyDescent="0.25">
      <c r="A20" s="4">
        <v>51</v>
      </c>
      <c r="B20" s="43" t="s">
        <v>50</v>
      </c>
      <c r="C20" s="91">
        <f>C21</f>
        <v>1133</v>
      </c>
      <c r="D20" s="91">
        <f t="shared" ref="D20:G21" si="6">D21</f>
        <v>14236</v>
      </c>
      <c r="E20" s="91">
        <f t="shared" si="6"/>
        <v>21236</v>
      </c>
      <c r="F20" s="91">
        <f t="shared" si="6"/>
        <v>21236</v>
      </c>
      <c r="G20" s="91">
        <f t="shared" si="6"/>
        <v>21236</v>
      </c>
      <c r="H20" s="60"/>
    </row>
    <row r="21" spans="1:8" x14ac:dyDescent="0.25">
      <c r="A21" s="59">
        <v>3</v>
      </c>
      <c r="B21" s="35" t="s">
        <v>7</v>
      </c>
      <c r="C21" s="92">
        <f>C22</f>
        <v>1133</v>
      </c>
      <c r="D21" s="92">
        <f t="shared" si="6"/>
        <v>14236</v>
      </c>
      <c r="E21" s="92">
        <f t="shared" si="6"/>
        <v>21236</v>
      </c>
      <c r="F21" s="92">
        <f t="shared" si="6"/>
        <v>21236</v>
      </c>
      <c r="G21" s="92">
        <f t="shared" si="6"/>
        <v>21236</v>
      </c>
      <c r="H21" s="60"/>
    </row>
    <row r="22" spans="1:8" x14ac:dyDescent="0.25">
      <c r="A22" s="59">
        <v>32</v>
      </c>
      <c r="B22" s="35" t="s">
        <v>15</v>
      </c>
      <c r="C22" s="92">
        <v>1133</v>
      </c>
      <c r="D22" s="92">
        <v>14236</v>
      </c>
      <c r="E22" s="92">
        <v>21236</v>
      </c>
      <c r="F22" s="92">
        <v>21236</v>
      </c>
      <c r="G22" s="92">
        <v>21236</v>
      </c>
      <c r="H22" s="60"/>
    </row>
    <row r="23" spans="1:8" ht="25.5" x14ac:dyDescent="0.25">
      <c r="A23" s="61" t="s">
        <v>51</v>
      </c>
      <c r="B23" s="58" t="s">
        <v>73</v>
      </c>
      <c r="C23" s="91">
        <f>C24</f>
        <v>0</v>
      </c>
      <c r="D23" s="91">
        <f>D24</f>
        <v>1636</v>
      </c>
      <c r="E23" s="91">
        <f>E24+E27</f>
        <v>120000</v>
      </c>
      <c r="F23" s="91">
        <f>F24+F27</f>
        <v>22563</v>
      </c>
      <c r="G23" s="91">
        <f>G24+G27</f>
        <v>0</v>
      </c>
      <c r="H23" s="60"/>
    </row>
    <row r="24" spans="1:8" x14ac:dyDescent="0.25">
      <c r="A24" s="4">
        <v>11</v>
      </c>
      <c r="B24" s="43" t="s">
        <v>45</v>
      </c>
      <c r="C24" s="91">
        <f>C25</f>
        <v>0</v>
      </c>
      <c r="D24" s="91">
        <f t="shared" ref="D24:G24" si="7">D25</f>
        <v>1636</v>
      </c>
      <c r="E24" s="91">
        <f t="shared" si="7"/>
        <v>60000</v>
      </c>
      <c r="F24" s="91">
        <f t="shared" si="7"/>
        <v>22563</v>
      </c>
      <c r="G24" s="91">
        <f t="shared" si="7"/>
        <v>0</v>
      </c>
      <c r="H24" s="60"/>
    </row>
    <row r="25" spans="1:8" x14ac:dyDescent="0.25">
      <c r="A25" s="59">
        <v>3</v>
      </c>
      <c r="B25" s="35" t="s">
        <v>7</v>
      </c>
      <c r="C25" s="92">
        <f>C26</f>
        <v>0</v>
      </c>
      <c r="D25" s="92">
        <f t="shared" ref="D25:G25" si="8">D26</f>
        <v>1636</v>
      </c>
      <c r="E25" s="92">
        <f t="shared" si="8"/>
        <v>60000</v>
      </c>
      <c r="F25" s="92">
        <f t="shared" si="8"/>
        <v>22563</v>
      </c>
      <c r="G25" s="92">
        <f t="shared" si="8"/>
        <v>0</v>
      </c>
      <c r="H25" s="60"/>
    </row>
    <row r="26" spans="1:8" x14ac:dyDescent="0.25">
      <c r="A26" s="59">
        <v>32</v>
      </c>
      <c r="B26" s="35" t="s">
        <v>15</v>
      </c>
      <c r="C26" s="92">
        <v>0</v>
      </c>
      <c r="D26" s="92">
        <v>1636</v>
      </c>
      <c r="E26" s="92">
        <v>60000</v>
      </c>
      <c r="F26" s="92">
        <v>22563</v>
      </c>
      <c r="G26" s="92">
        <v>0</v>
      </c>
      <c r="H26" s="60"/>
    </row>
    <row r="27" spans="1:8" x14ac:dyDescent="0.25">
      <c r="A27" s="4">
        <v>52</v>
      </c>
      <c r="B27" s="43" t="s">
        <v>50</v>
      </c>
      <c r="C27" s="91"/>
      <c r="D27" s="91"/>
      <c r="E27" s="91">
        <f>E28</f>
        <v>60000</v>
      </c>
      <c r="F27" s="91">
        <f>F28</f>
        <v>0</v>
      </c>
      <c r="G27" s="91"/>
      <c r="H27" s="60"/>
    </row>
    <row r="28" spans="1:8" x14ac:dyDescent="0.25">
      <c r="A28" s="59">
        <v>3</v>
      </c>
      <c r="B28" s="35" t="s">
        <v>7</v>
      </c>
      <c r="C28" s="92"/>
      <c r="D28" s="92"/>
      <c r="E28" s="92">
        <f>E29</f>
        <v>60000</v>
      </c>
      <c r="F28" s="92">
        <f>F29</f>
        <v>0</v>
      </c>
      <c r="G28" s="92"/>
      <c r="H28" s="60"/>
    </row>
    <row r="29" spans="1:8" x14ac:dyDescent="0.25">
      <c r="A29" s="59">
        <v>32</v>
      </c>
      <c r="B29" s="35" t="s">
        <v>15</v>
      </c>
      <c r="C29" s="92"/>
      <c r="D29" s="92"/>
      <c r="E29" s="92">
        <v>60000</v>
      </c>
      <c r="F29" s="92">
        <v>0</v>
      </c>
      <c r="G29" s="92"/>
      <c r="H29" s="60"/>
    </row>
    <row r="30" spans="1:8" ht="38.25" x14ac:dyDescent="0.25">
      <c r="A30" s="61" t="s">
        <v>52</v>
      </c>
      <c r="B30" s="58" t="s">
        <v>53</v>
      </c>
      <c r="C30" s="91">
        <f>C31</f>
        <v>650639</v>
      </c>
      <c r="D30" s="91">
        <f t="shared" ref="D30:G30" si="9">D31</f>
        <v>955616</v>
      </c>
      <c r="E30" s="91">
        <f t="shared" si="9"/>
        <v>1108373</v>
      </c>
      <c r="F30" s="91">
        <f t="shared" si="9"/>
        <v>1143058</v>
      </c>
      <c r="G30" s="91">
        <f t="shared" si="9"/>
        <v>1143058</v>
      </c>
      <c r="H30" s="60"/>
    </row>
    <row r="31" spans="1:8" x14ac:dyDescent="0.25">
      <c r="A31" s="4">
        <v>11</v>
      </c>
      <c r="B31" s="43" t="s">
        <v>45</v>
      </c>
      <c r="C31" s="91">
        <f>C32</f>
        <v>650639</v>
      </c>
      <c r="D31" s="91">
        <f t="shared" ref="D31:G31" si="10">D32</f>
        <v>955616</v>
      </c>
      <c r="E31" s="91">
        <f t="shared" si="10"/>
        <v>1108373</v>
      </c>
      <c r="F31" s="91">
        <f t="shared" si="10"/>
        <v>1143058</v>
      </c>
      <c r="G31" s="91">
        <f t="shared" si="10"/>
        <v>1143058</v>
      </c>
      <c r="H31" s="60"/>
    </row>
    <row r="32" spans="1:8" x14ac:dyDescent="0.25">
      <c r="A32" s="59">
        <v>3</v>
      </c>
      <c r="B32" s="35" t="s">
        <v>7</v>
      </c>
      <c r="C32" s="92">
        <f>C33</f>
        <v>650639</v>
      </c>
      <c r="D32" s="92">
        <f t="shared" ref="D32:G32" si="11">D33</f>
        <v>955616</v>
      </c>
      <c r="E32" s="92">
        <f t="shared" si="11"/>
        <v>1108373</v>
      </c>
      <c r="F32" s="92">
        <f t="shared" si="11"/>
        <v>1143058</v>
      </c>
      <c r="G32" s="92">
        <f t="shared" si="11"/>
        <v>1143058</v>
      </c>
      <c r="H32" s="60"/>
    </row>
    <row r="33" spans="1:8" x14ac:dyDescent="0.25">
      <c r="A33" s="59">
        <v>32</v>
      </c>
      <c r="B33" s="35" t="s">
        <v>15</v>
      </c>
      <c r="C33" s="92">
        <v>650639</v>
      </c>
      <c r="D33" s="92">
        <v>955616</v>
      </c>
      <c r="E33" s="92">
        <v>1108373</v>
      </c>
      <c r="F33" s="92">
        <v>1143058</v>
      </c>
      <c r="G33" s="92">
        <v>1143058</v>
      </c>
      <c r="H33" s="60"/>
    </row>
    <row r="34" spans="1:8" x14ac:dyDescent="0.25">
      <c r="A34" s="61" t="s">
        <v>54</v>
      </c>
      <c r="B34" s="58" t="s">
        <v>55</v>
      </c>
      <c r="C34" s="91">
        <f>C35</f>
        <v>2938037</v>
      </c>
      <c r="D34" s="91">
        <f>D35</f>
        <v>4734663</v>
      </c>
      <c r="E34" s="91">
        <f t="shared" ref="E34:G34" si="12">E35</f>
        <v>7865346</v>
      </c>
      <c r="F34" s="91">
        <f t="shared" si="12"/>
        <v>9960094</v>
      </c>
      <c r="G34" s="91">
        <f t="shared" si="12"/>
        <v>10400094</v>
      </c>
      <c r="H34" s="60"/>
    </row>
    <row r="35" spans="1:8" x14ac:dyDescent="0.25">
      <c r="A35" s="4">
        <v>11</v>
      </c>
      <c r="B35" s="43" t="s">
        <v>45</v>
      </c>
      <c r="C35" s="91">
        <f>C36+C38</f>
        <v>2938037</v>
      </c>
      <c r="D35" s="91">
        <f>D36+D38</f>
        <v>4734663</v>
      </c>
      <c r="E35" s="91">
        <f t="shared" ref="E35:G35" si="13">E36+E38</f>
        <v>7865346</v>
      </c>
      <c r="F35" s="91">
        <f t="shared" si="13"/>
        <v>9960094</v>
      </c>
      <c r="G35" s="91">
        <f t="shared" si="13"/>
        <v>10400094</v>
      </c>
      <c r="H35" s="60"/>
    </row>
    <row r="36" spans="1:8" x14ac:dyDescent="0.25">
      <c r="A36" s="59">
        <v>3</v>
      </c>
      <c r="B36" s="35" t="s">
        <v>7</v>
      </c>
      <c r="C36" s="92">
        <f>C37</f>
        <v>2829271</v>
      </c>
      <c r="D36" s="92">
        <f t="shared" ref="D36:G36" si="14">D37</f>
        <v>3590098</v>
      </c>
      <c r="E36" s="92">
        <f t="shared" si="14"/>
        <v>6180471</v>
      </c>
      <c r="F36" s="92">
        <f t="shared" si="14"/>
        <v>8825219</v>
      </c>
      <c r="G36" s="92">
        <f t="shared" si="14"/>
        <v>9425219</v>
      </c>
      <c r="H36" s="60"/>
    </row>
    <row r="37" spans="1:8" x14ac:dyDescent="0.25">
      <c r="A37" s="59">
        <v>32</v>
      </c>
      <c r="B37" s="35" t="s">
        <v>15</v>
      </c>
      <c r="C37" s="92">
        <v>2829271</v>
      </c>
      <c r="D37" s="92">
        <v>3590098</v>
      </c>
      <c r="E37" s="92">
        <v>6180471</v>
      </c>
      <c r="F37" s="92">
        <v>8825219</v>
      </c>
      <c r="G37" s="92">
        <v>9425219</v>
      </c>
      <c r="H37" s="60"/>
    </row>
    <row r="38" spans="1:8" x14ac:dyDescent="0.25">
      <c r="A38" s="59">
        <v>4</v>
      </c>
      <c r="B38" s="35" t="s">
        <v>9</v>
      </c>
      <c r="C38" s="92">
        <f>C39+C40</f>
        <v>108766</v>
      </c>
      <c r="D38" s="92">
        <f t="shared" ref="D38:G38" si="15">D39+D40</f>
        <v>1144565</v>
      </c>
      <c r="E38" s="92">
        <f t="shared" si="15"/>
        <v>1684875</v>
      </c>
      <c r="F38" s="92">
        <f t="shared" si="15"/>
        <v>1134875</v>
      </c>
      <c r="G38" s="92">
        <f t="shared" si="15"/>
        <v>974875</v>
      </c>
      <c r="H38" s="60"/>
    </row>
    <row r="39" spans="1:8" ht="25.5" x14ac:dyDescent="0.25">
      <c r="A39" s="59">
        <v>41</v>
      </c>
      <c r="B39" s="35" t="s">
        <v>10</v>
      </c>
      <c r="C39" s="92">
        <v>0</v>
      </c>
      <c r="D39" s="92">
        <v>100</v>
      </c>
      <c r="E39" s="92">
        <v>3000</v>
      </c>
      <c r="F39" s="92">
        <v>3000</v>
      </c>
      <c r="G39" s="92">
        <v>3000</v>
      </c>
      <c r="H39" s="60"/>
    </row>
    <row r="40" spans="1:8" ht="25.5" x14ac:dyDescent="0.25">
      <c r="A40" s="59">
        <v>42</v>
      </c>
      <c r="B40" s="35" t="s">
        <v>48</v>
      </c>
      <c r="C40" s="92">
        <v>108766</v>
      </c>
      <c r="D40" s="92">
        <v>1144465</v>
      </c>
      <c r="E40" s="92">
        <v>1681875</v>
      </c>
      <c r="F40" s="92">
        <v>1131875</v>
      </c>
      <c r="G40" s="92">
        <v>971875</v>
      </c>
      <c r="H40" s="60"/>
    </row>
    <row r="41" spans="1:8" ht="25.5" x14ac:dyDescent="0.25">
      <c r="A41" s="61" t="s">
        <v>58</v>
      </c>
      <c r="B41" s="58" t="s">
        <v>59</v>
      </c>
      <c r="C41" s="91">
        <f>C42+C45+C49</f>
        <v>132370</v>
      </c>
      <c r="D41" s="91">
        <f>D42+D45+D49</f>
        <v>121119</v>
      </c>
      <c r="E41" s="91">
        <f>E45+E49</f>
        <v>287608</v>
      </c>
      <c r="F41" s="91">
        <f>F45+F49+F42</f>
        <v>241558</v>
      </c>
      <c r="G41" s="91">
        <f>G45+G49+G42</f>
        <v>0</v>
      </c>
      <c r="H41" s="60"/>
    </row>
    <row r="42" spans="1:8" x14ac:dyDescent="0.25">
      <c r="A42" s="4">
        <v>11</v>
      </c>
      <c r="B42" s="43" t="s">
        <v>45</v>
      </c>
      <c r="C42" s="91"/>
      <c r="D42" s="91"/>
      <c r="E42" s="91"/>
      <c r="F42" s="91">
        <f>F43</f>
        <v>0</v>
      </c>
      <c r="G42" s="91">
        <f>G43</f>
        <v>0</v>
      </c>
      <c r="H42" s="60"/>
    </row>
    <row r="43" spans="1:8" x14ac:dyDescent="0.25">
      <c r="A43" s="62">
        <v>3</v>
      </c>
      <c r="B43" s="70" t="s">
        <v>7</v>
      </c>
      <c r="C43" s="92"/>
      <c r="D43" s="92"/>
      <c r="E43" s="92"/>
      <c r="F43" s="92">
        <f>F44</f>
        <v>0</v>
      </c>
      <c r="G43" s="92">
        <f>G44</f>
        <v>0</v>
      </c>
      <c r="H43" s="60"/>
    </row>
    <row r="44" spans="1:8" x14ac:dyDescent="0.25">
      <c r="A44" s="62">
        <v>32</v>
      </c>
      <c r="B44" s="70" t="s">
        <v>15</v>
      </c>
      <c r="C44" s="92"/>
      <c r="D44" s="92"/>
      <c r="E44" s="92"/>
      <c r="F44" s="92">
        <v>0</v>
      </c>
      <c r="G44" s="92">
        <v>0</v>
      </c>
      <c r="H44" s="60"/>
    </row>
    <row r="45" spans="1:8" x14ac:dyDescent="0.25">
      <c r="A45" s="4">
        <v>12</v>
      </c>
      <c r="B45" s="43" t="s">
        <v>56</v>
      </c>
      <c r="C45" s="91">
        <f>C46</f>
        <v>11998</v>
      </c>
      <c r="D45" s="91">
        <f t="shared" ref="D45:G45" si="16">D46</f>
        <v>19500</v>
      </c>
      <c r="E45" s="91">
        <f t="shared" si="16"/>
        <v>83534</v>
      </c>
      <c r="F45" s="91">
        <f t="shared" si="16"/>
        <v>81884</v>
      </c>
      <c r="G45" s="91">
        <f t="shared" si="16"/>
        <v>0</v>
      </c>
      <c r="H45" s="60"/>
    </row>
    <row r="46" spans="1:8" x14ac:dyDescent="0.25">
      <c r="A46" s="59">
        <v>3</v>
      </c>
      <c r="B46" s="35" t="s">
        <v>7</v>
      </c>
      <c r="C46" s="92">
        <f>C47+C48</f>
        <v>11998</v>
      </c>
      <c r="D46" s="92">
        <f t="shared" ref="D46:G46" si="17">D47+D48</f>
        <v>19500</v>
      </c>
      <c r="E46" s="92">
        <f t="shared" si="17"/>
        <v>83534</v>
      </c>
      <c r="F46" s="92">
        <f t="shared" si="17"/>
        <v>81884</v>
      </c>
      <c r="G46" s="92">
        <f t="shared" si="17"/>
        <v>0</v>
      </c>
      <c r="H46" s="60"/>
    </row>
    <row r="47" spans="1:8" x14ac:dyDescent="0.25">
      <c r="A47" s="59">
        <v>31</v>
      </c>
      <c r="B47" s="35" t="s">
        <v>8</v>
      </c>
      <c r="C47" s="92">
        <v>11513</v>
      </c>
      <c r="D47" s="92">
        <v>19500</v>
      </c>
      <c r="E47" s="92">
        <v>81934</v>
      </c>
      <c r="F47" s="92">
        <v>81884</v>
      </c>
      <c r="G47" s="92"/>
      <c r="H47" s="60"/>
    </row>
    <row r="48" spans="1:8" x14ac:dyDescent="0.25">
      <c r="A48" s="59">
        <v>32</v>
      </c>
      <c r="B48" s="35" t="s">
        <v>15</v>
      </c>
      <c r="C48" s="92">
        <v>485</v>
      </c>
      <c r="D48" s="92"/>
      <c r="E48" s="92">
        <v>1600</v>
      </c>
      <c r="F48" s="92">
        <v>0</v>
      </c>
      <c r="G48" s="92"/>
      <c r="H48" s="60"/>
    </row>
    <row r="49" spans="1:8" x14ac:dyDescent="0.25">
      <c r="A49" s="4">
        <v>52</v>
      </c>
      <c r="B49" s="43" t="s">
        <v>60</v>
      </c>
      <c r="C49" s="91">
        <f>C50</f>
        <v>120372</v>
      </c>
      <c r="D49" s="91">
        <f>D50</f>
        <v>101619</v>
      </c>
      <c r="E49" s="91">
        <f t="shared" ref="E49:G49" si="18">E50</f>
        <v>204074</v>
      </c>
      <c r="F49" s="91">
        <f t="shared" si="18"/>
        <v>159674</v>
      </c>
      <c r="G49" s="91">
        <f t="shared" si="18"/>
        <v>0</v>
      </c>
      <c r="H49" s="60"/>
    </row>
    <row r="50" spans="1:8" x14ac:dyDescent="0.25">
      <c r="A50" s="59">
        <v>3</v>
      </c>
      <c r="B50" s="35" t="s">
        <v>7</v>
      </c>
      <c r="C50" s="92">
        <f>C51+C52</f>
        <v>120372</v>
      </c>
      <c r="D50" s="92">
        <f>D51+D52</f>
        <v>101619</v>
      </c>
      <c r="E50" s="92">
        <f t="shared" ref="E50:G50" si="19">E51+E52</f>
        <v>204074</v>
      </c>
      <c r="F50" s="92">
        <f t="shared" si="19"/>
        <v>159674</v>
      </c>
      <c r="G50" s="92">
        <f t="shared" si="19"/>
        <v>0</v>
      </c>
      <c r="H50" s="60"/>
    </row>
    <row r="51" spans="1:8" x14ac:dyDescent="0.25">
      <c r="A51" s="59">
        <v>31</v>
      </c>
      <c r="B51" s="35" t="s">
        <v>8</v>
      </c>
      <c r="C51" s="92">
        <v>115226</v>
      </c>
      <c r="D51" s="92">
        <v>101619</v>
      </c>
      <c r="E51" s="92">
        <v>204074</v>
      </c>
      <c r="F51" s="92">
        <v>159674</v>
      </c>
      <c r="G51" s="92">
        <v>0</v>
      </c>
      <c r="H51" s="60"/>
    </row>
    <row r="52" spans="1:8" x14ac:dyDescent="0.25">
      <c r="A52" s="59">
        <v>32</v>
      </c>
      <c r="B52" s="35" t="s">
        <v>15</v>
      </c>
      <c r="C52" s="92">
        <v>5146</v>
      </c>
      <c r="D52" s="92">
        <v>0</v>
      </c>
      <c r="E52" s="92">
        <v>0</v>
      </c>
      <c r="F52" s="92">
        <v>0</v>
      </c>
      <c r="G52" s="92">
        <v>0</v>
      </c>
      <c r="H52" s="60"/>
    </row>
    <row r="53" spans="1:8" x14ac:dyDescent="0.25">
      <c r="A53" s="64">
        <v>-3004</v>
      </c>
      <c r="B53" s="43" t="s">
        <v>61</v>
      </c>
      <c r="C53" s="91">
        <f>C54</f>
        <v>12645811</v>
      </c>
      <c r="D53" s="91">
        <f t="shared" ref="D53" si="20">D54</f>
        <v>16116300</v>
      </c>
      <c r="E53" s="91">
        <f>E54+E67</f>
        <v>15171920</v>
      </c>
      <c r="F53" s="91">
        <f>F54+F67</f>
        <v>11005950</v>
      </c>
      <c r="G53" s="91">
        <f>G54+G67</f>
        <v>11122450</v>
      </c>
      <c r="H53" s="60"/>
    </row>
    <row r="54" spans="1:8" ht="25.5" x14ac:dyDescent="0.25">
      <c r="A54" s="61" t="s">
        <v>62</v>
      </c>
      <c r="B54" s="43" t="s">
        <v>63</v>
      </c>
      <c r="C54" s="91">
        <f>C55+C61</f>
        <v>12645811</v>
      </c>
      <c r="D54" s="91">
        <f t="shared" ref="D54:E54" si="21">D55+D61</f>
        <v>16116300</v>
      </c>
      <c r="E54" s="91">
        <f t="shared" si="21"/>
        <v>9370120</v>
      </c>
      <c r="F54" s="91">
        <f t="shared" ref="F54" si="22">F55+F61</f>
        <v>0</v>
      </c>
      <c r="G54" s="91">
        <f t="shared" ref="G54" si="23">G55+G61</f>
        <v>0</v>
      </c>
      <c r="H54" s="60"/>
    </row>
    <row r="55" spans="1:8" x14ac:dyDescent="0.25">
      <c r="A55" s="61">
        <v>12</v>
      </c>
      <c r="B55" s="43" t="s">
        <v>56</v>
      </c>
      <c r="C55" s="91">
        <f>C56+C59</f>
        <v>1917537</v>
      </c>
      <c r="D55" s="91">
        <f t="shared" ref="D55:G55" si="24">D56+D59</f>
        <v>2519613</v>
      </c>
      <c r="E55" s="91">
        <f t="shared" si="24"/>
        <v>1490295</v>
      </c>
      <c r="F55" s="91">
        <f t="shared" si="24"/>
        <v>0</v>
      </c>
      <c r="G55" s="91">
        <f t="shared" si="24"/>
        <v>0</v>
      </c>
      <c r="H55" s="60"/>
    </row>
    <row r="56" spans="1:8" x14ac:dyDescent="0.25">
      <c r="A56" s="62">
        <v>3</v>
      </c>
      <c r="B56" s="35" t="s">
        <v>7</v>
      </c>
      <c r="C56" s="92">
        <f>C57+C58</f>
        <v>1909378</v>
      </c>
      <c r="D56" s="92">
        <f t="shared" ref="D56:G56" si="25">D57+D58</f>
        <v>2370253</v>
      </c>
      <c r="E56" s="92">
        <f t="shared" si="25"/>
        <v>1452795</v>
      </c>
      <c r="F56" s="92">
        <f t="shared" si="25"/>
        <v>0</v>
      </c>
      <c r="G56" s="92">
        <f t="shared" si="25"/>
        <v>0</v>
      </c>
      <c r="H56" s="60"/>
    </row>
    <row r="57" spans="1:8" x14ac:dyDescent="0.25">
      <c r="A57" s="62">
        <v>31</v>
      </c>
      <c r="B57" s="35" t="s">
        <v>8</v>
      </c>
      <c r="C57" s="92">
        <v>982901.32</v>
      </c>
      <c r="D57" s="92">
        <v>1217410</v>
      </c>
      <c r="E57" s="92">
        <v>755445</v>
      </c>
      <c r="F57" s="92"/>
      <c r="G57" s="92"/>
      <c r="H57" s="60"/>
    </row>
    <row r="58" spans="1:8" x14ac:dyDescent="0.25">
      <c r="A58" s="62">
        <v>32</v>
      </c>
      <c r="B58" s="35" t="s">
        <v>15</v>
      </c>
      <c r="C58" s="92">
        <f>1917537-C57-C59</f>
        <v>926476.68</v>
      </c>
      <c r="D58" s="92">
        <v>1152843</v>
      </c>
      <c r="E58" s="92">
        <v>697350</v>
      </c>
      <c r="F58" s="92"/>
      <c r="G58" s="92"/>
      <c r="H58" s="60"/>
    </row>
    <row r="59" spans="1:8" x14ac:dyDescent="0.25">
      <c r="A59" s="62">
        <v>4</v>
      </c>
      <c r="B59" s="35" t="s">
        <v>9</v>
      </c>
      <c r="C59" s="92">
        <f>C60</f>
        <v>8159</v>
      </c>
      <c r="D59" s="92">
        <f t="shared" ref="D59:G59" si="26">D60</f>
        <v>149360</v>
      </c>
      <c r="E59" s="92">
        <f t="shared" si="26"/>
        <v>37500</v>
      </c>
      <c r="F59" s="92">
        <f t="shared" si="26"/>
        <v>0</v>
      </c>
      <c r="G59" s="92">
        <f t="shared" si="26"/>
        <v>0</v>
      </c>
      <c r="H59" s="60"/>
    </row>
    <row r="60" spans="1:8" ht="25.5" x14ac:dyDescent="0.25">
      <c r="A60" s="62">
        <v>42</v>
      </c>
      <c r="B60" s="35" t="s">
        <v>48</v>
      </c>
      <c r="C60" s="92">
        <v>8159</v>
      </c>
      <c r="D60" s="92">
        <v>149360</v>
      </c>
      <c r="E60" s="92">
        <v>37500</v>
      </c>
      <c r="F60" s="92"/>
      <c r="G60" s="92"/>
      <c r="H60" s="60"/>
    </row>
    <row r="61" spans="1:8" ht="35.25" customHeight="1" x14ac:dyDescent="0.25">
      <c r="A61" s="61">
        <v>565</v>
      </c>
      <c r="B61" s="43" t="s">
        <v>72</v>
      </c>
      <c r="C61" s="91">
        <f>C62+C65</f>
        <v>10728274</v>
      </c>
      <c r="D61" s="91">
        <f t="shared" ref="D61:G61" si="27">D62+D65</f>
        <v>13596687</v>
      </c>
      <c r="E61" s="91">
        <f t="shared" si="27"/>
        <v>7879825</v>
      </c>
      <c r="F61" s="91">
        <f t="shared" si="27"/>
        <v>0</v>
      </c>
      <c r="G61" s="91">
        <f t="shared" si="27"/>
        <v>0</v>
      </c>
      <c r="H61" s="60"/>
    </row>
    <row r="62" spans="1:8" x14ac:dyDescent="0.25">
      <c r="A62" s="62">
        <v>3</v>
      </c>
      <c r="B62" s="35" t="s">
        <v>7</v>
      </c>
      <c r="C62" s="92">
        <f>C63+C64</f>
        <v>10682041</v>
      </c>
      <c r="D62" s="92">
        <f t="shared" ref="D62:G62" si="28">D63+D64</f>
        <v>12750320</v>
      </c>
      <c r="E62" s="92">
        <f t="shared" si="28"/>
        <v>7667325</v>
      </c>
      <c r="F62" s="92">
        <f t="shared" si="28"/>
        <v>0</v>
      </c>
      <c r="G62" s="92">
        <f t="shared" si="28"/>
        <v>0</v>
      </c>
      <c r="H62" s="60"/>
    </row>
    <row r="63" spans="1:8" x14ac:dyDescent="0.25">
      <c r="A63" s="62">
        <v>31</v>
      </c>
      <c r="B63" s="35" t="s">
        <v>8</v>
      </c>
      <c r="C63" s="92">
        <v>5569774</v>
      </c>
      <c r="D63" s="92">
        <v>6747250</v>
      </c>
      <c r="E63" s="92">
        <v>4280855</v>
      </c>
      <c r="F63" s="92"/>
      <c r="G63" s="92"/>
      <c r="H63" s="60"/>
    </row>
    <row r="64" spans="1:8" x14ac:dyDescent="0.25">
      <c r="A64" s="62">
        <v>32</v>
      </c>
      <c r="B64" s="35" t="s">
        <v>15</v>
      </c>
      <c r="C64" s="92">
        <f>10728274-C63-C65</f>
        <v>5112267</v>
      </c>
      <c r="D64" s="92">
        <v>6003070</v>
      </c>
      <c r="E64" s="92">
        <f>3951650-565180</f>
        <v>3386470</v>
      </c>
      <c r="F64" s="92"/>
      <c r="G64" s="92"/>
      <c r="H64" s="60"/>
    </row>
    <row r="65" spans="1:8" x14ac:dyDescent="0.25">
      <c r="A65" s="62">
        <v>4</v>
      </c>
      <c r="B65" s="35" t="s">
        <v>9</v>
      </c>
      <c r="C65" s="92">
        <f>C66</f>
        <v>46233</v>
      </c>
      <c r="D65" s="92">
        <f t="shared" ref="D65:G65" si="29">D66</f>
        <v>846367</v>
      </c>
      <c r="E65" s="92">
        <f t="shared" si="29"/>
        <v>212500</v>
      </c>
      <c r="F65" s="92">
        <f t="shared" si="29"/>
        <v>0</v>
      </c>
      <c r="G65" s="92">
        <f t="shared" si="29"/>
        <v>0</v>
      </c>
      <c r="H65" s="60"/>
    </row>
    <row r="66" spans="1:8" ht="25.5" x14ac:dyDescent="0.25">
      <c r="A66" s="62">
        <v>42</v>
      </c>
      <c r="B66" s="35" t="s">
        <v>48</v>
      </c>
      <c r="C66" s="92">
        <v>46233</v>
      </c>
      <c r="D66" s="92">
        <v>846367</v>
      </c>
      <c r="E66" s="92">
        <v>212500</v>
      </c>
      <c r="F66" s="92"/>
      <c r="G66" s="92"/>
      <c r="H66" s="60"/>
    </row>
    <row r="67" spans="1:8" ht="25.5" x14ac:dyDescent="0.25">
      <c r="A67" s="61" t="s">
        <v>67</v>
      </c>
      <c r="B67" s="43" t="s">
        <v>68</v>
      </c>
      <c r="C67" s="92"/>
      <c r="D67" s="92"/>
      <c r="E67" s="91">
        <f>E68+E69</f>
        <v>5801800</v>
      </c>
      <c r="F67" s="91">
        <f>F68+F69</f>
        <v>11005950</v>
      </c>
      <c r="G67" s="91">
        <f>G68+G69</f>
        <v>11122450</v>
      </c>
      <c r="H67" s="60"/>
    </row>
    <row r="68" spans="1:8" x14ac:dyDescent="0.25">
      <c r="A68" s="61">
        <v>12</v>
      </c>
      <c r="B68" s="43" t="s">
        <v>56</v>
      </c>
      <c r="C68" s="92"/>
      <c r="D68" s="92"/>
      <c r="E68" s="91">
        <v>0</v>
      </c>
      <c r="F68" s="91">
        <v>0</v>
      </c>
      <c r="G68" s="91">
        <v>0</v>
      </c>
      <c r="H68" s="60"/>
    </row>
    <row r="69" spans="1:8" ht="25.5" x14ac:dyDescent="0.25">
      <c r="A69" s="61">
        <v>565</v>
      </c>
      <c r="B69" s="43" t="s">
        <v>72</v>
      </c>
      <c r="C69" s="92"/>
      <c r="D69" s="92"/>
      <c r="E69" s="91">
        <f>E70+E73</f>
        <v>5801800</v>
      </c>
      <c r="F69" s="91">
        <f>F70+F73</f>
        <v>11005950</v>
      </c>
      <c r="G69" s="91">
        <f>G70+G73</f>
        <v>11122450</v>
      </c>
      <c r="H69" s="60"/>
    </row>
    <row r="70" spans="1:8" x14ac:dyDescent="0.25">
      <c r="A70" s="62">
        <v>3</v>
      </c>
      <c r="B70" s="35" t="s">
        <v>7</v>
      </c>
      <c r="C70" s="92"/>
      <c r="D70" s="92"/>
      <c r="E70" s="92">
        <f>E71+E72</f>
        <v>5801800</v>
      </c>
      <c r="F70" s="92">
        <f>F71+F72</f>
        <v>11005950</v>
      </c>
      <c r="G70" s="92">
        <f>G71+G72</f>
        <v>11122450</v>
      </c>
      <c r="H70" s="60"/>
    </row>
    <row r="71" spans="1:8" x14ac:dyDescent="0.25">
      <c r="A71" s="62">
        <v>31</v>
      </c>
      <c r="B71" s="35" t="s">
        <v>8</v>
      </c>
      <c r="C71" s="92"/>
      <c r="D71" s="92"/>
      <c r="E71" s="92">
        <v>5598800</v>
      </c>
      <c r="F71" s="92">
        <v>10699950</v>
      </c>
      <c r="G71" s="92">
        <v>10816450</v>
      </c>
      <c r="H71" s="60"/>
    </row>
    <row r="72" spans="1:8" x14ac:dyDescent="0.25">
      <c r="A72" s="62">
        <v>32</v>
      </c>
      <c r="B72" s="35" t="s">
        <v>15</v>
      </c>
      <c r="C72" s="92"/>
      <c r="D72" s="92"/>
      <c r="E72" s="92">
        <v>203000</v>
      </c>
      <c r="F72" s="92">
        <v>306000</v>
      </c>
      <c r="G72" s="92">
        <v>306000</v>
      </c>
      <c r="H72" s="60"/>
    </row>
    <row r="73" spans="1:8" x14ac:dyDescent="0.25">
      <c r="A73" s="62">
        <v>4</v>
      </c>
      <c r="B73" s="35" t="s">
        <v>9</v>
      </c>
      <c r="C73" s="92"/>
      <c r="D73" s="92"/>
      <c r="E73" s="92">
        <f>E74</f>
        <v>0</v>
      </c>
      <c r="F73" s="92">
        <f>F74</f>
        <v>0</v>
      </c>
      <c r="G73" s="92">
        <f>G74</f>
        <v>0</v>
      </c>
      <c r="H73" s="60"/>
    </row>
    <row r="74" spans="1:8" ht="25.5" x14ac:dyDescent="0.25">
      <c r="A74" s="62">
        <v>42</v>
      </c>
      <c r="B74" s="35" t="s">
        <v>48</v>
      </c>
      <c r="C74" s="92"/>
      <c r="D74" s="92"/>
      <c r="E74" s="92">
        <v>0</v>
      </c>
      <c r="F74" s="92">
        <v>0</v>
      </c>
      <c r="G74" s="92">
        <v>0</v>
      </c>
      <c r="H74" s="60"/>
    </row>
    <row r="75" spans="1:8" x14ac:dyDescent="0.25">
      <c r="A75" s="63">
        <v>-3005</v>
      </c>
      <c r="B75" s="43" t="s">
        <v>64</v>
      </c>
      <c r="C75" s="91">
        <f>C76</f>
        <v>192912</v>
      </c>
      <c r="D75" s="91">
        <f>D76+D89</f>
        <v>317590</v>
      </c>
      <c r="E75" s="91">
        <f>E76+E89</f>
        <v>781094</v>
      </c>
      <c r="F75" s="91">
        <f>F76+F89</f>
        <v>781094</v>
      </c>
      <c r="G75" s="91">
        <f>G76+G89</f>
        <v>781094</v>
      </c>
      <c r="H75" s="60"/>
    </row>
    <row r="76" spans="1:8" ht="38.25" x14ac:dyDescent="0.25">
      <c r="A76" s="61" t="s">
        <v>65</v>
      </c>
      <c r="B76" s="43" t="s">
        <v>66</v>
      </c>
      <c r="C76" s="91">
        <f>C77+C83</f>
        <v>192912</v>
      </c>
      <c r="D76" s="91">
        <f t="shared" ref="D76:G76" si="30">D77+D83</f>
        <v>0</v>
      </c>
      <c r="E76" s="91">
        <f t="shared" si="30"/>
        <v>0</v>
      </c>
      <c r="F76" s="91">
        <f t="shared" si="30"/>
        <v>0</v>
      </c>
      <c r="G76" s="91">
        <f t="shared" si="30"/>
        <v>0</v>
      </c>
      <c r="H76" s="60"/>
    </row>
    <row r="77" spans="1:8" x14ac:dyDescent="0.25">
      <c r="A77" s="61">
        <v>12</v>
      </c>
      <c r="B77" s="43" t="s">
        <v>56</v>
      </c>
      <c r="C77" s="91">
        <f>C78+C81</f>
        <v>57208</v>
      </c>
      <c r="D77" s="91">
        <f t="shared" ref="D77:G77" si="31">D78+D81</f>
        <v>0</v>
      </c>
      <c r="E77" s="91">
        <f t="shared" si="31"/>
        <v>0</v>
      </c>
      <c r="F77" s="91">
        <f t="shared" si="31"/>
        <v>0</v>
      </c>
      <c r="G77" s="91">
        <f t="shared" si="31"/>
        <v>0</v>
      </c>
      <c r="H77" s="60"/>
    </row>
    <row r="78" spans="1:8" x14ac:dyDescent="0.25">
      <c r="A78" s="62">
        <v>3</v>
      </c>
      <c r="B78" s="35" t="s">
        <v>7</v>
      </c>
      <c r="C78" s="92">
        <f>C79+C80</f>
        <v>57208</v>
      </c>
      <c r="D78" s="92">
        <f t="shared" ref="D78:G78" si="32">D79+D80</f>
        <v>0</v>
      </c>
      <c r="E78" s="92">
        <f t="shared" si="32"/>
        <v>0</v>
      </c>
      <c r="F78" s="92">
        <f t="shared" si="32"/>
        <v>0</v>
      </c>
      <c r="G78" s="92">
        <f t="shared" si="32"/>
        <v>0</v>
      </c>
      <c r="H78" s="60"/>
    </row>
    <row r="79" spans="1:8" x14ac:dyDescent="0.25">
      <c r="A79" s="62">
        <v>31</v>
      </c>
      <c r="B79" s="35" t="s">
        <v>8</v>
      </c>
      <c r="C79" s="92">
        <v>56728</v>
      </c>
      <c r="D79" s="92">
        <v>0</v>
      </c>
      <c r="E79" s="92">
        <v>0</v>
      </c>
      <c r="F79" s="92"/>
      <c r="G79" s="92"/>
      <c r="H79" s="60"/>
    </row>
    <row r="80" spans="1:8" x14ac:dyDescent="0.25">
      <c r="A80" s="62">
        <v>32</v>
      </c>
      <c r="B80" s="35" t="s">
        <v>15</v>
      </c>
      <c r="C80" s="92">
        <v>480</v>
      </c>
      <c r="D80" s="92">
        <v>0</v>
      </c>
      <c r="E80" s="92">
        <v>0</v>
      </c>
      <c r="F80" s="92"/>
      <c r="G80" s="92"/>
      <c r="H80" s="60"/>
    </row>
    <row r="81" spans="1:8" x14ac:dyDescent="0.25">
      <c r="A81" s="62">
        <v>4</v>
      </c>
      <c r="B81" s="35" t="s">
        <v>9</v>
      </c>
      <c r="C81" s="92">
        <f>C82</f>
        <v>0</v>
      </c>
      <c r="D81" s="92">
        <f t="shared" ref="D81:G81" si="33">D82</f>
        <v>0</v>
      </c>
      <c r="E81" s="92">
        <f t="shared" si="33"/>
        <v>0</v>
      </c>
      <c r="F81" s="92">
        <f t="shared" si="33"/>
        <v>0</v>
      </c>
      <c r="G81" s="92">
        <f t="shared" si="33"/>
        <v>0</v>
      </c>
      <c r="H81" s="60"/>
    </row>
    <row r="82" spans="1:8" ht="25.5" x14ac:dyDescent="0.25">
      <c r="A82" s="62">
        <v>42</v>
      </c>
      <c r="B82" s="35" t="s">
        <v>48</v>
      </c>
      <c r="C82" s="92">
        <v>0</v>
      </c>
      <c r="D82" s="92">
        <v>0</v>
      </c>
      <c r="E82" s="92">
        <v>0</v>
      </c>
      <c r="F82" s="92"/>
      <c r="G82" s="92"/>
      <c r="H82" s="60"/>
    </row>
    <row r="83" spans="1:8" ht="27.75" customHeight="1" x14ac:dyDescent="0.25">
      <c r="A83" s="61">
        <v>564</v>
      </c>
      <c r="B83" s="43" t="s">
        <v>71</v>
      </c>
      <c r="C83" s="91">
        <f>C84+C87</f>
        <v>135704</v>
      </c>
      <c r="D83" s="91">
        <f t="shared" ref="D83:G83" si="34">D84+D87</f>
        <v>0</v>
      </c>
      <c r="E83" s="91">
        <f t="shared" si="34"/>
        <v>0</v>
      </c>
      <c r="F83" s="91">
        <f t="shared" si="34"/>
        <v>0</v>
      </c>
      <c r="G83" s="91">
        <f t="shared" si="34"/>
        <v>0</v>
      </c>
      <c r="H83" s="60"/>
    </row>
    <row r="84" spans="1:8" x14ac:dyDescent="0.25">
      <c r="A84" s="62">
        <v>3</v>
      </c>
      <c r="B84" s="35" t="s">
        <v>7</v>
      </c>
      <c r="C84" s="92">
        <f>C85+C86</f>
        <v>135704</v>
      </c>
      <c r="D84" s="92">
        <f t="shared" ref="D84:G84" si="35">D85+D86</f>
        <v>0</v>
      </c>
      <c r="E84" s="92">
        <f t="shared" si="35"/>
        <v>0</v>
      </c>
      <c r="F84" s="92">
        <f t="shared" si="35"/>
        <v>0</v>
      </c>
      <c r="G84" s="92">
        <f t="shared" si="35"/>
        <v>0</v>
      </c>
      <c r="H84" s="60"/>
    </row>
    <row r="85" spans="1:8" x14ac:dyDescent="0.25">
      <c r="A85" s="62">
        <v>31</v>
      </c>
      <c r="B85" s="35" t="s">
        <v>8</v>
      </c>
      <c r="C85" s="92">
        <v>134566</v>
      </c>
      <c r="D85" s="92">
        <v>0</v>
      </c>
      <c r="E85" s="92">
        <v>0</v>
      </c>
      <c r="F85" s="92"/>
      <c r="G85" s="92"/>
      <c r="H85" s="60"/>
    </row>
    <row r="86" spans="1:8" x14ac:dyDescent="0.25">
      <c r="A86" s="62">
        <v>32</v>
      </c>
      <c r="B86" s="35" t="s">
        <v>15</v>
      </c>
      <c r="C86" s="92">
        <v>1138</v>
      </c>
      <c r="D86" s="92">
        <v>0</v>
      </c>
      <c r="E86" s="92">
        <v>0</v>
      </c>
      <c r="F86" s="92"/>
      <c r="G86" s="92"/>
      <c r="H86" s="60"/>
    </row>
    <row r="87" spans="1:8" x14ac:dyDescent="0.25">
      <c r="A87" s="62">
        <v>4</v>
      </c>
      <c r="B87" s="35" t="s">
        <v>9</v>
      </c>
      <c r="C87" s="92">
        <f>C88</f>
        <v>0</v>
      </c>
      <c r="D87" s="92">
        <f t="shared" ref="D87:G87" si="36">D88</f>
        <v>0</v>
      </c>
      <c r="E87" s="92">
        <f t="shared" si="36"/>
        <v>0</v>
      </c>
      <c r="F87" s="92">
        <f t="shared" si="36"/>
        <v>0</v>
      </c>
      <c r="G87" s="92">
        <f t="shared" si="36"/>
        <v>0</v>
      </c>
      <c r="H87" s="60"/>
    </row>
    <row r="88" spans="1:8" ht="25.5" x14ac:dyDescent="0.25">
      <c r="A88" s="62">
        <v>42</v>
      </c>
      <c r="B88" s="35" t="s">
        <v>48</v>
      </c>
      <c r="C88" s="92">
        <v>0</v>
      </c>
      <c r="D88" s="92">
        <v>0</v>
      </c>
      <c r="E88" s="92"/>
      <c r="F88" s="92"/>
      <c r="G88" s="92"/>
      <c r="H88" s="60"/>
    </row>
    <row r="89" spans="1:8" ht="45" x14ac:dyDescent="0.25">
      <c r="A89" s="61" t="s">
        <v>69</v>
      </c>
      <c r="B89" s="65" t="s">
        <v>70</v>
      </c>
      <c r="C89" s="92"/>
      <c r="D89" s="91">
        <f>D90+D96</f>
        <v>317590</v>
      </c>
      <c r="E89" s="91">
        <f>E90+E96</f>
        <v>781094</v>
      </c>
      <c r="F89" s="91">
        <f t="shared" ref="F89:G89" si="37">F90+F96</f>
        <v>781094</v>
      </c>
      <c r="G89" s="91">
        <f t="shared" si="37"/>
        <v>781094</v>
      </c>
    </row>
    <row r="90" spans="1:8" x14ac:dyDescent="0.25">
      <c r="A90" s="61">
        <v>12</v>
      </c>
      <c r="B90" s="43" t="s">
        <v>56</v>
      </c>
      <c r="C90" s="92"/>
      <c r="D90" s="91">
        <f>D91+D94</f>
        <v>94949</v>
      </c>
      <c r="E90" s="91">
        <f>E91+E94</f>
        <v>218744</v>
      </c>
      <c r="F90" s="91">
        <f t="shared" ref="F90:G90" si="38">F91+F94</f>
        <v>218744</v>
      </c>
      <c r="G90" s="91">
        <f t="shared" si="38"/>
        <v>218744</v>
      </c>
    </row>
    <row r="91" spans="1:8" x14ac:dyDescent="0.25">
      <c r="A91" s="62">
        <v>3</v>
      </c>
      <c r="B91" s="35" t="s">
        <v>7</v>
      </c>
      <c r="C91" s="92"/>
      <c r="D91" s="92">
        <f>D92+D93</f>
        <v>94949</v>
      </c>
      <c r="E91" s="92">
        <f>E92+E93</f>
        <v>217549</v>
      </c>
      <c r="F91" s="92">
        <f t="shared" ref="F91:G91" si="39">F92+F93</f>
        <v>217549</v>
      </c>
      <c r="G91" s="92">
        <f t="shared" si="39"/>
        <v>217549</v>
      </c>
    </row>
    <row r="92" spans="1:8" x14ac:dyDescent="0.25">
      <c r="A92" s="62">
        <v>31</v>
      </c>
      <c r="B92" s="35" t="s">
        <v>8</v>
      </c>
      <c r="C92" s="92"/>
      <c r="D92" s="92">
        <v>83393</v>
      </c>
      <c r="E92" s="92">
        <v>193093</v>
      </c>
      <c r="F92" s="92">
        <v>193093</v>
      </c>
      <c r="G92" s="92">
        <v>193093</v>
      </c>
    </row>
    <row r="93" spans="1:8" x14ac:dyDescent="0.25">
      <c r="A93" s="62">
        <v>32</v>
      </c>
      <c r="B93" s="35" t="s">
        <v>15</v>
      </c>
      <c r="C93" s="92"/>
      <c r="D93" s="92">
        <v>11556</v>
      </c>
      <c r="E93" s="92">
        <v>24456</v>
      </c>
      <c r="F93" s="92">
        <v>24456</v>
      </c>
      <c r="G93" s="92">
        <v>24456</v>
      </c>
    </row>
    <row r="94" spans="1:8" x14ac:dyDescent="0.25">
      <c r="A94" s="62">
        <v>4</v>
      </c>
      <c r="B94" s="35" t="s">
        <v>9</v>
      </c>
      <c r="C94" s="92"/>
      <c r="D94" s="92">
        <f>D95</f>
        <v>0</v>
      </c>
      <c r="E94" s="92">
        <f>E95</f>
        <v>1195</v>
      </c>
      <c r="F94" s="92">
        <f t="shared" ref="F94:G94" si="40">F95</f>
        <v>1195</v>
      </c>
      <c r="G94" s="92">
        <f t="shared" si="40"/>
        <v>1195</v>
      </c>
    </row>
    <row r="95" spans="1:8" ht="25.5" x14ac:dyDescent="0.25">
      <c r="A95" s="62">
        <v>42</v>
      </c>
      <c r="B95" s="35" t="s">
        <v>48</v>
      </c>
      <c r="C95" s="92"/>
      <c r="D95" s="92">
        <v>0</v>
      </c>
      <c r="E95" s="92">
        <v>1195</v>
      </c>
      <c r="F95" s="92">
        <v>1195</v>
      </c>
      <c r="G95" s="92">
        <v>1195</v>
      </c>
    </row>
    <row r="96" spans="1:8" ht="25.5" x14ac:dyDescent="0.25">
      <c r="A96" s="61">
        <v>564</v>
      </c>
      <c r="B96" s="43" t="s">
        <v>71</v>
      </c>
      <c r="C96" s="91"/>
      <c r="D96" s="91">
        <f>D97+D100</f>
        <v>222641</v>
      </c>
      <c r="E96" s="91">
        <f>E97+E100</f>
        <v>562350</v>
      </c>
      <c r="F96" s="91">
        <f t="shared" ref="F96:G96" si="41">F97+F100</f>
        <v>562350</v>
      </c>
      <c r="G96" s="91">
        <f t="shared" si="41"/>
        <v>562350</v>
      </c>
    </row>
    <row r="97" spans="1:7" x14ac:dyDescent="0.25">
      <c r="A97" s="62">
        <v>3</v>
      </c>
      <c r="B97" s="35" t="s">
        <v>7</v>
      </c>
      <c r="C97" s="92"/>
      <c r="D97" s="92">
        <f>D98+D99</f>
        <v>222641</v>
      </c>
      <c r="E97" s="92">
        <f>E98+E99</f>
        <v>559563</v>
      </c>
      <c r="F97" s="92">
        <f t="shared" ref="F97:G97" si="42">F98+F99</f>
        <v>559563</v>
      </c>
      <c r="G97" s="92">
        <f t="shared" si="42"/>
        <v>559563</v>
      </c>
    </row>
    <row r="98" spans="1:7" x14ac:dyDescent="0.25">
      <c r="A98" s="62">
        <v>31</v>
      </c>
      <c r="B98" s="35" t="s">
        <v>8</v>
      </c>
      <c r="C98" s="92"/>
      <c r="D98" s="92">
        <v>191016</v>
      </c>
      <c r="E98" s="92">
        <v>497829</v>
      </c>
      <c r="F98" s="92">
        <v>497829</v>
      </c>
      <c r="G98" s="92">
        <v>497829</v>
      </c>
    </row>
    <row r="99" spans="1:7" x14ac:dyDescent="0.25">
      <c r="A99" s="62">
        <v>32</v>
      </c>
      <c r="B99" s="35" t="s">
        <v>15</v>
      </c>
      <c r="C99" s="92"/>
      <c r="D99" s="92">
        <v>31625</v>
      </c>
      <c r="E99" s="92">
        <v>61734</v>
      </c>
      <c r="F99" s="92">
        <v>61734</v>
      </c>
      <c r="G99" s="92">
        <v>61734</v>
      </c>
    </row>
    <row r="100" spans="1:7" x14ac:dyDescent="0.25">
      <c r="A100" s="62">
        <v>4</v>
      </c>
      <c r="B100" s="35" t="s">
        <v>9</v>
      </c>
      <c r="C100" s="92"/>
      <c r="D100" s="92">
        <f>D101</f>
        <v>0</v>
      </c>
      <c r="E100" s="92">
        <f>E101</f>
        <v>2787</v>
      </c>
      <c r="F100" s="92">
        <f t="shared" ref="F100:G100" si="43">F101</f>
        <v>2787</v>
      </c>
      <c r="G100" s="92">
        <f t="shared" si="43"/>
        <v>2787</v>
      </c>
    </row>
    <row r="101" spans="1:7" ht="25.5" x14ac:dyDescent="0.25">
      <c r="A101" s="62">
        <v>42</v>
      </c>
      <c r="B101" s="35" t="s">
        <v>48</v>
      </c>
      <c r="C101" s="92"/>
      <c r="D101" s="92">
        <v>0</v>
      </c>
      <c r="E101" s="92">
        <v>2787</v>
      </c>
      <c r="F101" s="92">
        <v>2787</v>
      </c>
      <c r="G101" s="92">
        <v>2787</v>
      </c>
    </row>
  </sheetData>
  <mergeCells count="2">
    <mergeCell ref="A4:B4"/>
    <mergeCell ref="A2:G2"/>
  </mergeCells>
  <pageMargins left="0.70866141732283472" right="0.70866141732283472" top="0.74803149606299213" bottom="0.74803149606299213" header="0.31496062992125984" footer="0.31496062992125984"/>
  <pageSetup paperSize="9" scale="7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6</vt:i4>
      </vt:variant>
    </vt:vector>
  </HeadingPairs>
  <TitlesOfParts>
    <vt:vector size="11" baseType="lpstr">
      <vt:lpstr>SAŽETAK</vt:lpstr>
      <vt:lpstr> Račun prihoda i rashoda-ekonom</vt:lpstr>
      <vt:lpstr> Račun prihoda i rashoda-izvori</vt:lpstr>
      <vt:lpstr> Račun rashoda-funkcija</vt:lpstr>
      <vt:lpstr>POSEBNI DIO</vt:lpstr>
      <vt:lpstr>' Račun prihoda i rashoda-ekonom'!Print_Area</vt:lpstr>
      <vt:lpstr>' Račun prihoda i rashoda-izvori'!Print_Area</vt:lpstr>
      <vt:lpstr>' Račun rashoda-funkcija'!Print_Area</vt:lpstr>
      <vt:lpstr>'POSEBNI DIO'!Print_Area</vt:lpstr>
      <vt:lpstr>SAŽETAK!Print_Area</vt:lpstr>
      <vt:lpstr>'POSEBNI DIO'!Print_Titles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Marija Lacković</dc:creator>
  <cp:lastModifiedBy>Gordana Ivašković</cp:lastModifiedBy>
  <cp:lastPrinted>2024-11-06T17:08:49Z</cp:lastPrinted>
  <dcterms:created xsi:type="dcterms:W3CDTF">2022-08-12T12:51:27Z</dcterms:created>
  <dcterms:modified xsi:type="dcterms:W3CDTF">2024-11-07T10:24:29Z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14. Format izgleda financijskog plana proračunskog korisnika.xlsx</vt:lpwstr>
  </property>
</Properties>
</file>